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11.xml" ContentType="application/vnd.openxmlformats-officedocument.spreadsheetml.table+xml"/>
  <Override PartName="/xl/tables/table2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2.xml" ContentType="application/vnd.openxmlformats-officedocument.spreadsheetml.table+xml"/>
  <Override PartName="/xl/tables/table10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24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IT\"/>
    </mc:Choice>
  </mc:AlternateContent>
  <xr:revisionPtr revIDLastSave="0" documentId="13_ncr:1_{0CB526EC-0EA8-4D41-9D9B-12A51B64A8D4}" xr6:coauthVersionLast="47" xr6:coauthVersionMax="47" xr10:uidLastSave="{00000000-0000-0000-0000-000000000000}"/>
  <workbookProtection workbookAlgorithmName="SHA-512" workbookHashValue="aBue/nqBaRs8JcWsTVWKkAzTyQRfaRzZP+mlcWU+i4ppQTnSYJXnqZqLHROsnb0tPXBIR3DNYSVVqHO2k5sQwA==" workbookSaltValue="TmERl9kfVN5105RalyzGhQ==" workbookSpinCount="100000" lockStructure="1"/>
  <bookViews>
    <workbookView xWindow="2730" yWindow="3180" windowWidth="19335" windowHeight="18345" xr2:uid="{00000000-000D-0000-FFFF-FFFF00000000}"/>
  </bookViews>
  <sheets>
    <sheet name="RUWA ruwinox - Speciali" sheetId="4" r:id="rId1"/>
    <sheet name="." sheetId="2" state="hidden" r:id="rId2"/>
  </sheets>
  <definedNames>
    <definedName name="_xlnm.Print_Area" localSheetId="0">'RUWA ruwinox - Speciali'!$A$1:$BB$95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9" i="4" l="1"/>
  <c r="T78" i="4"/>
  <c r="T77" i="4"/>
  <c r="BI79" i="4"/>
  <c r="BH79" i="4"/>
  <c r="BG79" i="4"/>
  <c r="BF79" i="4"/>
  <c r="BE79" i="4"/>
  <c r="BI78" i="4"/>
  <c r="BH78" i="4"/>
  <c r="BG78" i="4"/>
  <c r="BF78" i="4"/>
  <c r="BE78" i="4"/>
  <c r="BI77" i="4"/>
  <c r="BH77" i="4"/>
  <c r="BG77" i="4"/>
  <c r="BF77" i="4"/>
  <c r="BE77" i="4"/>
  <c r="BC298" i="2"/>
  <c r="AZ298" i="2"/>
  <c r="BC297" i="2"/>
  <c r="AZ297" i="2"/>
  <c r="BC296" i="2"/>
  <c r="AZ296" i="2"/>
  <c r="BC295" i="2"/>
  <c r="AZ295" i="2"/>
  <c r="BC294" i="2"/>
  <c r="AZ294" i="2"/>
  <c r="BC293" i="2"/>
  <c r="AZ293" i="2"/>
  <c r="BC292" i="2"/>
  <c r="AZ292" i="2"/>
  <c r="BC291" i="2"/>
  <c r="AZ291" i="2"/>
  <c r="BC290" i="2"/>
  <c r="AZ290" i="2"/>
  <c r="BC289" i="2"/>
  <c r="AZ289" i="2"/>
  <c r="BC288" i="2"/>
  <c r="AZ288" i="2"/>
  <c r="BC287" i="2"/>
  <c r="AZ287" i="2"/>
  <c r="BC286" i="2"/>
  <c r="AZ286" i="2"/>
  <c r="BC285" i="2"/>
  <c r="AZ285" i="2"/>
  <c r="BC284" i="2"/>
  <c r="AZ284" i="2"/>
  <c r="BC283" i="2"/>
  <c r="AZ283" i="2"/>
  <c r="BC282" i="2"/>
  <c r="AZ282" i="2"/>
  <c r="BC281" i="2"/>
  <c r="AZ281" i="2"/>
  <c r="BC280" i="2"/>
  <c r="AZ280" i="2"/>
  <c r="BC279" i="2"/>
  <c r="AZ279" i="2"/>
  <c r="BC278" i="2"/>
  <c r="AZ278" i="2"/>
  <c r="BC277" i="2"/>
  <c r="AZ277" i="2"/>
  <c r="BC276" i="2"/>
  <c r="AZ276" i="2"/>
  <c r="BC275" i="2"/>
  <c r="AZ275" i="2"/>
  <c r="BC274" i="2"/>
  <c r="AZ274" i="2"/>
  <c r="BC273" i="2"/>
  <c r="AZ273" i="2"/>
  <c r="BC272" i="2"/>
  <c r="AZ272" i="2"/>
  <c r="BC271" i="2"/>
  <c r="AZ271" i="2"/>
  <c r="BC270" i="2"/>
  <c r="AZ270" i="2"/>
  <c r="BC269" i="2"/>
  <c r="AZ269" i="2"/>
  <c r="BC268" i="2"/>
  <c r="AZ268" i="2"/>
  <c r="BC267" i="2"/>
  <c r="AZ267" i="2"/>
  <c r="BC266" i="2"/>
  <c r="AZ266" i="2"/>
  <c r="BC265" i="2"/>
  <c r="AZ265" i="2"/>
  <c r="BC264" i="2"/>
  <c r="AZ264" i="2"/>
  <c r="BC263" i="2"/>
  <c r="AZ263" i="2"/>
  <c r="BC262" i="2"/>
  <c r="AZ262" i="2"/>
  <c r="BC261" i="2"/>
  <c r="AZ261" i="2"/>
  <c r="BC260" i="2"/>
  <c r="AZ260" i="2"/>
  <c r="BC259" i="2"/>
  <c r="AZ259" i="2"/>
  <c r="BC258" i="2"/>
  <c r="AZ258" i="2"/>
  <c r="BC257" i="2"/>
  <c r="AZ257" i="2"/>
  <c r="BC256" i="2"/>
  <c r="AZ256" i="2"/>
  <c r="BC255" i="2"/>
  <c r="AZ255" i="2"/>
  <c r="BC254" i="2"/>
  <c r="AZ254" i="2"/>
  <c r="BC253" i="2"/>
  <c r="AZ253" i="2"/>
  <c r="BC252" i="2"/>
  <c r="AZ252" i="2"/>
  <c r="BC251" i="2"/>
  <c r="AZ251" i="2"/>
  <c r="BC250" i="2"/>
  <c r="AZ250" i="2"/>
  <c r="BC249" i="2"/>
  <c r="AZ249" i="2"/>
  <c r="BC248" i="2"/>
  <c r="AZ248" i="2"/>
  <c r="BC247" i="2"/>
  <c r="AZ247" i="2"/>
  <c r="BC246" i="2"/>
  <c r="AZ246" i="2"/>
  <c r="BC245" i="2"/>
  <c r="AZ245" i="2"/>
  <c r="BC244" i="2"/>
  <c r="AZ244" i="2"/>
  <c r="BC243" i="2"/>
  <c r="AZ243" i="2"/>
  <c r="BC242" i="2"/>
  <c r="AZ242" i="2"/>
  <c r="BC241" i="2"/>
  <c r="AZ241" i="2"/>
  <c r="BC240" i="2"/>
  <c r="AZ240" i="2"/>
  <c r="BC239" i="2"/>
  <c r="AZ239" i="2"/>
  <c r="BC238" i="2"/>
  <c r="AZ238" i="2"/>
  <c r="BC237" i="2"/>
  <c r="AZ237" i="2"/>
  <c r="BC236" i="2"/>
  <c r="AZ236" i="2"/>
  <c r="BC235" i="2"/>
  <c r="AZ235" i="2"/>
  <c r="BC234" i="2"/>
  <c r="AZ234" i="2"/>
  <c r="BC233" i="2"/>
  <c r="AZ233" i="2"/>
  <c r="BC232" i="2"/>
  <c r="AZ232" i="2"/>
  <c r="BC231" i="2"/>
  <c r="AZ231" i="2"/>
  <c r="BC230" i="2"/>
  <c r="AZ230" i="2"/>
  <c r="BC229" i="2"/>
  <c r="AZ229" i="2"/>
  <c r="BC228" i="2"/>
  <c r="AZ228" i="2"/>
  <c r="BC227" i="2"/>
  <c r="AZ227" i="2"/>
  <c r="BC226" i="2"/>
  <c r="AZ226" i="2"/>
  <c r="BC225" i="2"/>
  <c r="AZ225" i="2"/>
  <c r="BC224" i="2"/>
  <c r="AZ224" i="2"/>
  <c r="BC223" i="2"/>
  <c r="AZ223" i="2"/>
  <c r="BC222" i="2"/>
  <c r="AZ222" i="2"/>
  <c r="BC221" i="2"/>
  <c r="AZ221" i="2"/>
  <c r="BC220" i="2"/>
  <c r="AZ220" i="2"/>
  <c r="BC219" i="2"/>
  <c r="AZ219" i="2"/>
  <c r="BC218" i="2"/>
  <c r="AZ218" i="2"/>
  <c r="BC217" i="2"/>
  <c r="AZ217" i="2"/>
  <c r="BC216" i="2"/>
  <c r="AZ216" i="2"/>
  <c r="BC215" i="2"/>
  <c r="AZ215" i="2"/>
  <c r="BC214" i="2"/>
  <c r="AZ214" i="2"/>
  <c r="BC213" i="2"/>
  <c r="AZ213" i="2"/>
  <c r="AZ4" i="2" l="1"/>
  <c r="BC4" i="2"/>
  <c r="AZ5" i="2"/>
  <c r="BC5" i="2"/>
  <c r="AZ6" i="2"/>
  <c r="BC6" i="2"/>
  <c r="AZ7" i="2"/>
  <c r="BC7" i="2"/>
  <c r="AZ8" i="2"/>
  <c r="BC8" i="2"/>
  <c r="AZ9" i="2"/>
  <c r="BC9" i="2"/>
  <c r="AZ10" i="2"/>
  <c r="BC10" i="2"/>
  <c r="AZ11" i="2"/>
  <c r="BC11" i="2"/>
  <c r="AZ12" i="2"/>
  <c r="BC12" i="2"/>
  <c r="AZ13" i="2"/>
  <c r="BC13" i="2"/>
  <c r="AZ14" i="2"/>
  <c r="BC14" i="2"/>
  <c r="AZ15" i="2"/>
  <c r="BC15" i="2"/>
  <c r="AZ16" i="2"/>
  <c r="BC16" i="2"/>
  <c r="AZ17" i="2"/>
  <c r="BC17" i="2"/>
  <c r="AZ18" i="2"/>
  <c r="BC18" i="2"/>
  <c r="AZ19" i="2"/>
  <c r="BC19" i="2"/>
  <c r="AZ20" i="2"/>
  <c r="BC20" i="2"/>
  <c r="AZ21" i="2"/>
  <c r="BC21" i="2"/>
  <c r="AZ22" i="2"/>
  <c r="BC22" i="2"/>
  <c r="AZ23" i="2"/>
  <c r="BC23" i="2"/>
  <c r="AZ24" i="2"/>
  <c r="BC24" i="2"/>
  <c r="AZ25" i="2"/>
  <c r="BC25" i="2"/>
  <c r="AZ26" i="2"/>
  <c r="BC26" i="2"/>
  <c r="AZ27" i="2"/>
  <c r="BC27" i="2"/>
  <c r="AZ28" i="2"/>
  <c r="BC28" i="2"/>
  <c r="AZ29" i="2"/>
  <c r="BC29" i="2"/>
  <c r="AZ30" i="2"/>
  <c r="BC30" i="2"/>
  <c r="AZ31" i="2"/>
  <c r="BC31" i="2"/>
  <c r="AZ32" i="2"/>
  <c r="BC32" i="2"/>
  <c r="AZ33" i="2"/>
  <c r="BC33" i="2"/>
  <c r="AZ34" i="2"/>
  <c r="BC34" i="2"/>
  <c r="AZ35" i="2"/>
  <c r="BC35" i="2"/>
  <c r="AZ36" i="2"/>
  <c r="BC36" i="2"/>
  <c r="AZ37" i="2"/>
  <c r="BC37" i="2"/>
  <c r="AZ38" i="2"/>
  <c r="BC38" i="2"/>
  <c r="AZ39" i="2"/>
  <c r="BC39" i="2"/>
  <c r="AZ40" i="2"/>
  <c r="BC40" i="2"/>
  <c r="AZ41" i="2"/>
  <c r="BC41" i="2"/>
  <c r="AZ42" i="2"/>
  <c r="BC42" i="2"/>
  <c r="AZ43" i="2"/>
  <c r="BC43" i="2"/>
  <c r="AZ44" i="2"/>
  <c r="BC44" i="2"/>
  <c r="AZ45" i="2"/>
  <c r="BC45" i="2"/>
  <c r="AZ46" i="2"/>
  <c r="BC46" i="2"/>
  <c r="AZ47" i="2"/>
  <c r="BC47" i="2"/>
  <c r="AZ48" i="2"/>
  <c r="BC48" i="2"/>
  <c r="AZ49" i="2"/>
  <c r="BC49" i="2"/>
  <c r="AZ50" i="2"/>
  <c r="BC50" i="2"/>
  <c r="AZ51" i="2"/>
  <c r="BC51" i="2"/>
  <c r="AZ52" i="2"/>
  <c r="BC52" i="2"/>
  <c r="AZ53" i="2"/>
  <c r="BC53" i="2"/>
  <c r="AZ54" i="2"/>
  <c r="BC54" i="2"/>
  <c r="AZ55" i="2"/>
  <c r="BC55" i="2"/>
  <c r="AZ56" i="2"/>
  <c r="BC56" i="2"/>
  <c r="AZ57" i="2"/>
  <c r="BC57" i="2"/>
  <c r="AZ58" i="2"/>
  <c r="BC58" i="2"/>
  <c r="AZ59" i="2"/>
  <c r="BC59" i="2"/>
  <c r="AZ60" i="2"/>
  <c r="BC60" i="2"/>
  <c r="AZ61" i="2"/>
  <c r="BC61" i="2"/>
  <c r="AZ62" i="2"/>
  <c r="BC62" i="2"/>
  <c r="AZ63" i="2"/>
  <c r="BC63" i="2"/>
  <c r="AZ64" i="2"/>
  <c r="BC64" i="2"/>
  <c r="AZ65" i="2"/>
  <c r="BC65" i="2"/>
  <c r="AZ66" i="2"/>
  <c r="BC66" i="2"/>
  <c r="AZ67" i="2"/>
  <c r="BC67" i="2"/>
  <c r="AZ68" i="2"/>
  <c r="BC68" i="2"/>
  <c r="AZ69" i="2"/>
  <c r="BC69" i="2"/>
  <c r="AZ70" i="2"/>
  <c r="BC70" i="2"/>
  <c r="AZ71" i="2"/>
  <c r="BC71" i="2"/>
  <c r="AZ72" i="2"/>
  <c r="BC72" i="2"/>
  <c r="AZ73" i="2"/>
  <c r="BC73" i="2"/>
  <c r="AZ74" i="2"/>
  <c r="BC74" i="2"/>
  <c r="AZ75" i="2"/>
  <c r="BC75" i="2"/>
  <c r="AZ76" i="2"/>
  <c r="BC76" i="2"/>
  <c r="AZ77" i="2"/>
  <c r="BC77" i="2"/>
  <c r="AZ78" i="2"/>
  <c r="BC78" i="2"/>
  <c r="AZ79" i="2"/>
  <c r="BC79" i="2"/>
  <c r="AZ80" i="2"/>
  <c r="BC80" i="2"/>
  <c r="AZ81" i="2"/>
  <c r="BC81" i="2"/>
  <c r="AZ82" i="2"/>
  <c r="BC82" i="2"/>
  <c r="AZ83" i="2"/>
  <c r="BC83" i="2"/>
  <c r="AZ84" i="2"/>
  <c r="BC84" i="2"/>
  <c r="AZ85" i="2"/>
  <c r="BC85" i="2"/>
  <c r="AZ86" i="2"/>
  <c r="BC86" i="2"/>
  <c r="AZ87" i="2"/>
  <c r="BC87" i="2"/>
  <c r="AZ88" i="2"/>
  <c r="BC88" i="2"/>
  <c r="AZ89" i="2"/>
  <c r="BC89" i="2"/>
  <c r="AZ90" i="2"/>
  <c r="BC90" i="2"/>
  <c r="AZ91" i="2"/>
  <c r="BC91" i="2"/>
  <c r="AZ92" i="2"/>
  <c r="BC92" i="2"/>
  <c r="AZ93" i="2"/>
  <c r="BC93" i="2"/>
  <c r="AZ94" i="2"/>
  <c r="BC94" i="2"/>
  <c r="AZ95" i="2"/>
  <c r="BC95" i="2"/>
  <c r="AZ96" i="2"/>
  <c r="BC96" i="2"/>
  <c r="AZ97" i="2"/>
  <c r="BC97" i="2"/>
  <c r="AZ98" i="2"/>
  <c r="BC98" i="2"/>
  <c r="AZ99" i="2"/>
  <c r="BC99" i="2"/>
  <c r="AZ100" i="2"/>
  <c r="BC100" i="2"/>
  <c r="AZ101" i="2"/>
  <c r="BC101" i="2"/>
  <c r="AZ102" i="2"/>
  <c r="BC102" i="2"/>
  <c r="AZ103" i="2"/>
  <c r="BC103" i="2"/>
  <c r="AZ104" i="2"/>
  <c r="BC104" i="2"/>
  <c r="AZ105" i="2"/>
  <c r="BC105" i="2"/>
  <c r="AZ106" i="2"/>
  <c r="BC106" i="2"/>
  <c r="AZ107" i="2"/>
  <c r="BC107" i="2"/>
  <c r="AZ108" i="2"/>
  <c r="BC108" i="2"/>
  <c r="AZ109" i="2"/>
  <c r="BC109" i="2"/>
  <c r="AZ110" i="2"/>
  <c r="BC110" i="2"/>
  <c r="AZ111" i="2"/>
  <c r="BC111" i="2"/>
  <c r="AZ112" i="2"/>
  <c r="BC112" i="2"/>
  <c r="AZ113" i="2"/>
  <c r="BC113" i="2"/>
  <c r="AZ114" i="2"/>
  <c r="BC114" i="2"/>
  <c r="AZ115" i="2"/>
  <c r="BC115" i="2"/>
  <c r="AZ116" i="2"/>
  <c r="BC116" i="2"/>
  <c r="AZ117" i="2"/>
  <c r="BC117" i="2"/>
  <c r="AZ118" i="2"/>
  <c r="BC118" i="2"/>
  <c r="AZ119" i="2"/>
  <c r="BC119" i="2"/>
  <c r="AZ120" i="2"/>
  <c r="BC120" i="2"/>
  <c r="AZ121" i="2"/>
  <c r="BC121" i="2"/>
  <c r="AZ122" i="2"/>
  <c r="BC122" i="2"/>
  <c r="AZ123" i="2"/>
  <c r="BC123" i="2"/>
  <c r="AZ124" i="2"/>
  <c r="BC124" i="2"/>
  <c r="AZ125" i="2"/>
  <c r="BC125" i="2"/>
  <c r="AZ126" i="2"/>
  <c r="BC126" i="2"/>
  <c r="AZ127" i="2"/>
  <c r="BC127" i="2"/>
  <c r="AZ128" i="2"/>
  <c r="BC128" i="2"/>
  <c r="AZ129" i="2"/>
  <c r="BC129" i="2"/>
  <c r="AZ130" i="2"/>
  <c r="BC130" i="2"/>
  <c r="AZ131" i="2"/>
  <c r="BC131" i="2"/>
  <c r="AZ132" i="2"/>
  <c r="BC132" i="2"/>
  <c r="AZ133" i="2"/>
  <c r="BC133" i="2"/>
  <c r="AZ134" i="2"/>
  <c r="BC134" i="2"/>
  <c r="AZ135" i="2"/>
  <c r="BC135" i="2"/>
  <c r="AZ136" i="2"/>
  <c r="BC136" i="2"/>
  <c r="AZ137" i="2"/>
  <c r="BC137" i="2"/>
  <c r="AZ138" i="2"/>
  <c r="BC138" i="2"/>
  <c r="AZ139" i="2"/>
  <c r="BC139" i="2"/>
  <c r="AZ140" i="2"/>
  <c r="BC140" i="2"/>
  <c r="AZ141" i="2"/>
  <c r="BC141" i="2"/>
  <c r="AZ142" i="2"/>
  <c r="BC142" i="2"/>
  <c r="AZ143" i="2"/>
  <c r="BC143" i="2"/>
  <c r="AZ144" i="2"/>
  <c r="BC144" i="2"/>
  <c r="AZ145" i="2"/>
  <c r="BC145" i="2"/>
  <c r="AZ146" i="2"/>
  <c r="BC146" i="2"/>
  <c r="AZ147" i="2"/>
  <c r="BC147" i="2"/>
  <c r="AZ148" i="2"/>
  <c r="BC148" i="2"/>
  <c r="AZ149" i="2"/>
  <c r="BC149" i="2"/>
  <c r="AZ150" i="2"/>
  <c r="BC150" i="2"/>
  <c r="AZ151" i="2"/>
  <c r="BC151" i="2"/>
  <c r="AZ152" i="2"/>
  <c r="BC152" i="2"/>
  <c r="AZ153" i="2"/>
  <c r="BC153" i="2"/>
  <c r="AZ154" i="2"/>
  <c r="BC154" i="2"/>
  <c r="AZ155" i="2"/>
  <c r="BC155" i="2"/>
  <c r="AZ156" i="2"/>
  <c r="BC156" i="2"/>
  <c r="AZ157" i="2"/>
  <c r="BC157" i="2"/>
  <c r="AZ158" i="2"/>
  <c r="BC158" i="2"/>
  <c r="AZ159" i="2"/>
  <c r="BC159" i="2"/>
  <c r="AZ160" i="2"/>
  <c r="BC160" i="2"/>
  <c r="AZ161" i="2"/>
  <c r="BC161" i="2"/>
  <c r="AZ162" i="2"/>
  <c r="BC162" i="2"/>
  <c r="AZ163" i="2"/>
  <c r="BC163" i="2"/>
  <c r="AZ164" i="2"/>
  <c r="BC164" i="2"/>
  <c r="AZ165" i="2"/>
  <c r="BC165" i="2"/>
  <c r="AZ166" i="2"/>
  <c r="BC166" i="2"/>
  <c r="AZ167" i="2"/>
  <c r="BC167" i="2"/>
  <c r="AZ168" i="2"/>
  <c r="BC168" i="2"/>
  <c r="AZ169" i="2"/>
  <c r="BC169" i="2"/>
  <c r="AZ170" i="2"/>
  <c r="BC170" i="2"/>
  <c r="AZ171" i="2"/>
  <c r="BC171" i="2"/>
  <c r="AZ172" i="2"/>
  <c r="BC172" i="2"/>
  <c r="AZ173" i="2"/>
  <c r="BC173" i="2"/>
  <c r="AZ174" i="2"/>
  <c r="BC174" i="2"/>
  <c r="AZ175" i="2"/>
  <c r="BC175" i="2"/>
  <c r="AZ176" i="2"/>
  <c r="BC176" i="2"/>
  <c r="AZ177" i="2"/>
  <c r="BC177" i="2"/>
  <c r="AZ178" i="2"/>
  <c r="BC178" i="2"/>
  <c r="AZ179" i="2"/>
  <c r="BC179" i="2"/>
  <c r="AZ180" i="2"/>
  <c r="BC180" i="2"/>
  <c r="AZ181" i="2"/>
  <c r="BC181" i="2"/>
  <c r="AZ182" i="2"/>
  <c r="BC182" i="2"/>
  <c r="AZ183" i="2"/>
  <c r="BC183" i="2"/>
  <c r="AZ184" i="2"/>
  <c r="BC184" i="2"/>
  <c r="AZ185" i="2"/>
  <c r="BC185" i="2"/>
  <c r="AZ186" i="2"/>
  <c r="BC186" i="2"/>
  <c r="AZ187" i="2"/>
  <c r="BC187" i="2"/>
  <c r="AZ188" i="2"/>
  <c r="BC188" i="2"/>
  <c r="AZ189" i="2"/>
  <c r="BC189" i="2"/>
  <c r="AZ190" i="2"/>
  <c r="BC190" i="2"/>
  <c r="AZ191" i="2"/>
  <c r="BC191" i="2"/>
  <c r="AZ192" i="2"/>
  <c r="BC192" i="2"/>
  <c r="AZ193" i="2"/>
  <c r="BC193" i="2"/>
  <c r="AZ194" i="2"/>
  <c r="BC194" i="2"/>
  <c r="AZ195" i="2"/>
  <c r="BC195" i="2"/>
  <c r="AZ196" i="2"/>
  <c r="BC196" i="2"/>
  <c r="AZ197" i="2"/>
  <c r="BC197" i="2"/>
  <c r="AZ198" i="2"/>
  <c r="BC198" i="2"/>
  <c r="AZ199" i="2"/>
  <c r="BC199" i="2"/>
  <c r="AZ200" i="2"/>
  <c r="BC200" i="2"/>
  <c r="AZ201" i="2"/>
  <c r="BC201" i="2"/>
  <c r="AZ202" i="2"/>
  <c r="BC202" i="2"/>
  <c r="AZ203" i="2"/>
  <c r="BC203" i="2"/>
  <c r="AZ204" i="2"/>
  <c r="BC204" i="2"/>
  <c r="AZ205" i="2"/>
  <c r="BC205" i="2"/>
  <c r="AZ206" i="2"/>
  <c r="BC206" i="2"/>
  <c r="AZ207" i="2"/>
  <c r="BC207" i="2"/>
  <c r="AZ208" i="2"/>
  <c r="BC208" i="2"/>
  <c r="AZ209" i="2"/>
  <c r="BC209" i="2"/>
  <c r="AZ210" i="2"/>
  <c r="BC210" i="2"/>
  <c r="AZ211" i="2"/>
  <c r="BC211" i="2"/>
  <c r="AZ212" i="2"/>
  <c r="BC212" i="2"/>
  <c r="BJ79" i="4" l="1"/>
  <c r="W79" i="4"/>
  <c r="P79" i="4"/>
  <c r="BD79" i="4"/>
  <c r="BJ78" i="4"/>
  <c r="W78" i="4"/>
  <c r="P78" i="4"/>
  <c r="BD78" i="4"/>
  <c r="P77" i="4"/>
  <c r="BJ77" i="4"/>
  <c r="W77" i="4"/>
  <c r="BD77" i="4"/>
  <c r="BK78" i="4" l="1"/>
  <c r="AL78" i="4"/>
  <c r="BK79" i="4"/>
  <c r="AL79" i="4" s="1"/>
  <c r="BK77" i="4"/>
  <c r="AL77" i="4" s="1"/>
  <c r="BD66" i="4"/>
  <c r="BD65" i="4"/>
  <c r="BD64" i="4"/>
  <c r="BD63" i="4"/>
  <c r="BD62" i="4"/>
  <c r="BD61" i="4"/>
  <c r="BD60" i="4"/>
  <c r="BD59" i="4"/>
  <c r="BD58" i="4"/>
  <c r="BD57" i="4"/>
  <c r="BD56" i="4"/>
  <c r="BD55" i="4"/>
  <c r="BD54" i="4"/>
  <c r="BD53" i="4"/>
  <c r="BD52" i="4"/>
  <c r="BD51" i="4"/>
  <c r="BD50" i="4"/>
  <c r="BD49" i="4"/>
  <c r="BD48" i="4"/>
  <c r="BD47" i="4"/>
  <c r="BD46" i="4"/>
  <c r="BD45" i="4"/>
  <c r="BD44" i="4"/>
  <c r="BD43" i="4"/>
  <c r="BD42" i="4"/>
  <c r="BD41" i="4"/>
  <c r="BD40" i="4"/>
  <c r="BD39" i="4"/>
  <c r="BD38" i="4"/>
  <c r="BD37" i="4"/>
  <c r="BD36" i="4"/>
  <c r="BD35" i="4"/>
  <c r="BD34" i="4"/>
  <c r="BD33" i="4"/>
  <c r="BD72" i="4"/>
  <c r="BD71" i="4"/>
  <c r="BD70" i="4"/>
  <c r="BD69" i="4"/>
  <c r="BD68" i="4"/>
  <c r="BD67" i="4"/>
  <c r="BD32" i="4"/>
  <c r="BD31" i="4"/>
  <c r="BD30" i="4"/>
  <c r="BD29" i="4"/>
  <c r="BD28" i="4"/>
  <c r="BD27" i="4"/>
  <c r="BD26" i="4"/>
  <c r="BD25" i="4"/>
  <c r="BD24" i="4"/>
  <c r="BD23" i="4"/>
  <c r="BD22" i="4"/>
  <c r="BD21" i="4"/>
  <c r="BD20" i="4"/>
  <c r="BD19" i="4"/>
  <c r="BD17" i="4"/>
  <c r="P73" i="4" l="1"/>
  <c r="AA17" i="4" l="1"/>
  <c r="AA73" i="4" l="1"/>
  <c r="AF17" i="4" l="1"/>
  <c r="AF73" i="4" l="1"/>
  <c r="AP17" i="4"/>
  <c r="AP73" i="4" s="1"/>
</calcChain>
</file>

<file path=xl/sharedStrings.xml><?xml version="1.0" encoding="utf-8"?>
<sst xmlns="http://schemas.openxmlformats.org/spreadsheetml/2006/main" count="1590" uniqueCount="491">
  <si>
    <t>Typ</t>
  </si>
  <si>
    <t>Ø</t>
  </si>
  <si>
    <t>F</t>
  </si>
  <si>
    <t>G</t>
  </si>
  <si>
    <t>K</t>
  </si>
  <si>
    <t>L</t>
  </si>
  <si>
    <t>B</t>
  </si>
  <si>
    <t>C</t>
  </si>
  <si>
    <t>Pos.</t>
  </si>
  <si>
    <r>
      <t xml:space="preserve">Ø 
</t>
    </r>
    <r>
      <rPr>
        <sz val="10"/>
        <color theme="1"/>
        <rFont val="Calibri"/>
        <family val="2"/>
      </rPr>
      <t>[mm]</t>
    </r>
  </si>
  <si>
    <t>Burghof 100</t>
  </si>
  <si>
    <t>CH-3454 Sumiswald</t>
  </si>
  <si>
    <t>RUWA Drahtschweisswerk AG</t>
  </si>
  <si>
    <t>Fax  +41 34 432 35 55</t>
  </si>
  <si>
    <t>Web</t>
  </si>
  <si>
    <t>Qualität</t>
  </si>
  <si>
    <t>J</t>
  </si>
  <si>
    <t>S</t>
  </si>
  <si>
    <t>U</t>
  </si>
  <si>
    <t>D</t>
  </si>
  <si>
    <t>BG.</t>
  </si>
  <si>
    <t>BB.</t>
  </si>
  <si>
    <t>BC.</t>
  </si>
  <si>
    <t>BD.</t>
  </si>
  <si>
    <t>BF.</t>
  </si>
  <si>
    <t>BJ.</t>
  </si>
  <si>
    <t>BK.</t>
  </si>
  <si>
    <t>BL.</t>
  </si>
  <si>
    <t>BS.</t>
  </si>
  <si>
    <t>BU.</t>
  </si>
  <si>
    <t>Hilfstabelle Stab</t>
  </si>
  <si>
    <t>A6.</t>
  </si>
  <si>
    <t>A8.</t>
  </si>
  <si>
    <t>A10.</t>
  </si>
  <si>
    <t>A12.</t>
  </si>
  <si>
    <t>A14.</t>
  </si>
  <si>
    <t>A16.</t>
  </si>
  <si>
    <t>A20.</t>
  </si>
  <si>
    <t>Hilfstabelle Aussenmasse</t>
  </si>
  <si>
    <t>Hilfstabelle Form/ø</t>
  </si>
  <si>
    <t>ja</t>
  </si>
  <si>
    <t>nein</t>
  </si>
  <si>
    <t>verkauf@ruwa-ag.ch</t>
  </si>
  <si>
    <t>www.ruwa-ag.ch</t>
  </si>
  <si>
    <t>Durchmesser nach Formen</t>
  </si>
  <si>
    <t>Edelstahlqualität nach Durchmesser</t>
  </si>
  <si>
    <t>Zuschlag Haken</t>
  </si>
  <si>
    <t>MIN</t>
  </si>
  <si>
    <t>MAX</t>
  </si>
  <si>
    <t>Hilfstabelle a-Mass</t>
  </si>
  <si>
    <t>Hilfstabelle b-Mass</t>
  </si>
  <si>
    <t>Hilfstabelle c-Mass</t>
  </si>
  <si>
    <t>6-K</t>
  </si>
  <si>
    <t>8-K</t>
  </si>
  <si>
    <t>10-K</t>
  </si>
  <si>
    <t>12-K</t>
  </si>
  <si>
    <t>14-K</t>
  </si>
  <si>
    <t>16-K</t>
  </si>
  <si>
    <t>20-K</t>
  </si>
  <si>
    <t>6-L</t>
  </si>
  <si>
    <t>8-L</t>
  </si>
  <si>
    <t>10-L</t>
  </si>
  <si>
    <t>12-L</t>
  </si>
  <si>
    <t>14-L</t>
  </si>
  <si>
    <t>16-L</t>
  </si>
  <si>
    <t>20-L</t>
  </si>
  <si>
    <t>6-F</t>
  </si>
  <si>
    <t>8-F</t>
  </si>
  <si>
    <t>10-F</t>
  </si>
  <si>
    <t>12-F</t>
  </si>
  <si>
    <t>14-F</t>
  </si>
  <si>
    <t>16-F</t>
  </si>
  <si>
    <t>20-F</t>
  </si>
  <si>
    <t>6-D</t>
  </si>
  <si>
    <t>8-D</t>
  </si>
  <si>
    <t>10-D</t>
  </si>
  <si>
    <t>12-D</t>
  </si>
  <si>
    <t>14-D</t>
  </si>
  <si>
    <t>16-D</t>
  </si>
  <si>
    <t>20-D</t>
  </si>
  <si>
    <t>6-U</t>
  </si>
  <si>
    <t>8-U</t>
  </si>
  <si>
    <t>10-U</t>
  </si>
  <si>
    <t>12-U</t>
  </si>
  <si>
    <t>14-U</t>
  </si>
  <si>
    <t>16-U</t>
  </si>
  <si>
    <t>20-U</t>
  </si>
  <si>
    <t>6-B</t>
  </si>
  <si>
    <t>8-B</t>
  </si>
  <si>
    <t>10-B</t>
  </si>
  <si>
    <t>12-B</t>
  </si>
  <si>
    <t>14-B</t>
  </si>
  <si>
    <t>16-B</t>
  </si>
  <si>
    <t>20-B</t>
  </si>
  <si>
    <t>6-G</t>
  </si>
  <si>
    <t>8-G</t>
  </si>
  <si>
    <t>10-G</t>
  </si>
  <si>
    <t>12-G</t>
  </si>
  <si>
    <t>14-G</t>
  </si>
  <si>
    <t>16-G</t>
  </si>
  <si>
    <t>20-G</t>
  </si>
  <si>
    <t>6-C</t>
  </si>
  <si>
    <t>8-C</t>
  </si>
  <si>
    <t>10-C</t>
  </si>
  <si>
    <t>12-C</t>
  </si>
  <si>
    <t>14-C</t>
  </si>
  <si>
    <t>16-C</t>
  </si>
  <si>
    <t>20-C</t>
  </si>
  <si>
    <t>6-J</t>
  </si>
  <si>
    <t>8-J</t>
  </si>
  <si>
    <t>10-J</t>
  </si>
  <si>
    <t>12-J</t>
  </si>
  <si>
    <t>14-J</t>
  </si>
  <si>
    <t>16-J</t>
  </si>
  <si>
    <t>20-J</t>
  </si>
  <si>
    <t>6-S</t>
  </si>
  <si>
    <t>8-S</t>
  </si>
  <si>
    <t>10-S</t>
  </si>
  <si>
    <t>12-S</t>
  </si>
  <si>
    <t>14-S</t>
  </si>
  <si>
    <t>16-S</t>
  </si>
  <si>
    <t>20-S</t>
  </si>
  <si>
    <t>DK</t>
  </si>
  <si>
    <t>SUNO</t>
  </si>
  <si>
    <t>KUFU</t>
  </si>
  <si>
    <t>SUNO-mini</t>
  </si>
  <si>
    <t>KUFU-mini</t>
  </si>
  <si>
    <t>Distanzkörbe</t>
  </si>
  <si>
    <t>KUFUISO</t>
  </si>
  <si>
    <t>KUFUminiISO</t>
  </si>
  <si>
    <t>Stk</t>
  </si>
  <si>
    <t>SUNO-70</t>
  </si>
  <si>
    <t>KUFU-70</t>
  </si>
  <si>
    <t>SUNO-mini-40</t>
  </si>
  <si>
    <t>KUFU-mini-20</t>
  </si>
  <si>
    <t>SUNO-80</t>
  </si>
  <si>
    <t>KUFU-80</t>
  </si>
  <si>
    <t>SUNO-mini-50</t>
  </si>
  <si>
    <t>KUFU-mini-25</t>
  </si>
  <si>
    <t>ISO-FA</t>
  </si>
  <si>
    <t>ISO-FA-mini</t>
  </si>
  <si>
    <t>SUNO-90</t>
  </si>
  <si>
    <t>KUFU-90</t>
  </si>
  <si>
    <t>SUNO-mini-60</t>
  </si>
  <si>
    <t>KUFU-mini-30</t>
  </si>
  <si>
    <t>SUNO-100</t>
  </si>
  <si>
    <t>KUFU-100</t>
  </si>
  <si>
    <t>KUFU-mini-35</t>
  </si>
  <si>
    <t>SUNO-110</t>
  </si>
  <si>
    <t>KUFU-110</t>
  </si>
  <si>
    <t>KUFU-mini-40</t>
  </si>
  <si>
    <t>SUNO-120</t>
  </si>
  <si>
    <t>KUFU-120</t>
  </si>
  <si>
    <t>KUFU-mini-50</t>
  </si>
  <si>
    <t>SUNO-130</t>
  </si>
  <si>
    <t>KUFU-130</t>
  </si>
  <si>
    <t>KUFU-mini-60</t>
  </si>
  <si>
    <t>SUNO-140</t>
  </si>
  <si>
    <t>KUFU-140</t>
  </si>
  <si>
    <t>SUNO-150</t>
  </si>
  <si>
    <t>KUFU-150</t>
  </si>
  <si>
    <t>SUNO-160</t>
  </si>
  <si>
    <t>KUFU-160</t>
  </si>
  <si>
    <t>SUNO-170</t>
  </si>
  <si>
    <t>KUFU-170</t>
  </si>
  <si>
    <t>SUNO-180</t>
  </si>
  <si>
    <t>KUFU-180</t>
  </si>
  <si>
    <t>SUNO-190</t>
  </si>
  <si>
    <t>KUFU-190</t>
  </si>
  <si>
    <t>SUNO-200</t>
  </si>
  <si>
    <t>KUFU-200</t>
  </si>
  <si>
    <t>SUNO-220</t>
  </si>
  <si>
    <t>KUFU-210</t>
  </si>
  <si>
    <t>SUNO-240</t>
  </si>
  <si>
    <t>KUFU-220</t>
  </si>
  <si>
    <t>SUNO-260</t>
  </si>
  <si>
    <t>KUFU-230</t>
  </si>
  <si>
    <t>SUNO-280</t>
  </si>
  <si>
    <t>KUFU-240</t>
  </si>
  <si>
    <t>SUNO-300</t>
  </si>
  <si>
    <t>KUFU-250</t>
  </si>
  <si>
    <t>SUNO-320</t>
  </si>
  <si>
    <t>KUFU-260</t>
  </si>
  <si>
    <t>SUNO-340</t>
  </si>
  <si>
    <t>KUFU-280</t>
  </si>
  <si>
    <t>SUNO-360</t>
  </si>
  <si>
    <t>KUFU-300</t>
  </si>
  <si>
    <t>SUNO-380</t>
  </si>
  <si>
    <t>KUFU-320</t>
  </si>
  <si>
    <t>SUNO-400</t>
  </si>
  <si>
    <t>KUFU-340</t>
  </si>
  <si>
    <t>SUNO-420</t>
  </si>
  <si>
    <t>KUFU-360</t>
  </si>
  <si>
    <t>SUNO-440</t>
  </si>
  <si>
    <t>KUFU-380</t>
  </si>
  <si>
    <t>SUNO-460</t>
  </si>
  <si>
    <t>KUFU-400</t>
  </si>
  <si>
    <t>SUNO-480</t>
  </si>
  <si>
    <t>KUFU-420</t>
  </si>
  <si>
    <t>SUNO-500</t>
  </si>
  <si>
    <t>KUFU-440</t>
  </si>
  <si>
    <t>SUNO-510</t>
  </si>
  <si>
    <t>KUFU-460</t>
  </si>
  <si>
    <t>SUNO-520</t>
  </si>
  <si>
    <t>KUFU-480</t>
  </si>
  <si>
    <t>SUNO-530</t>
  </si>
  <si>
    <t>KUFU-500</t>
  </si>
  <si>
    <t>SUNO-540</t>
  </si>
  <si>
    <t>KUFU-520</t>
  </si>
  <si>
    <t>SUNO-550</t>
  </si>
  <si>
    <t>KUFU-540</t>
  </si>
  <si>
    <t>SUNO-560</t>
  </si>
  <si>
    <t>KUFU-550</t>
  </si>
  <si>
    <t>SUNO-570</t>
  </si>
  <si>
    <t>KUFU-560</t>
  </si>
  <si>
    <t>SUNO-580</t>
  </si>
  <si>
    <t>KUFU-570</t>
  </si>
  <si>
    <t>SUNO-590</t>
  </si>
  <si>
    <t>KUFU-580</t>
  </si>
  <si>
    <t>SUNO-600</t>
  </si>
  <si>
    <t>KUFU-590</t>
  </si>
  <si>
    <t>SUNO-610</t>
  </si>
  <si>
    <t>KUFU-600</t>
  </si>
  <si>
    <t>SUNO-620</t>
  </si>
  <si>
    <t>KUFU-610</t>
  </si>
  <si>
    <t>SUNO-630</t>
  </si>
  <si>
    <t>KUFU-620</t>
  </si>
  <si>
    <t>SUNO-640</t>
  </si>
  <si>
    <t>KUFU-630</t>
  </si>
  <si>
    <t>SUNO-650</t>
  </si>
  <si>
    <t>KUFU-640</t>
  </si>
  <si>
    <t>SUNO-660</t>
  </si>
  <si>
    <t>KUFU-650</t>
  </si>
  <si>
    <t>SUNO-670</t>
  </si>
  <si>
    <t>KUFU-660</t>
  </si>
  <si>
    <t>SUNO-680</t>
  </si>
  <si>
    <t>KUFU-670</t>
  </si>
  <si>
    <t>SUNO-690</t>
  </si>
  <si>
    <t>KUFU-680</t>
  </si>
  <si>
    <t>SUNO-700</t>
  </si>
  <si>
    <t>KUFU-690</t>
  </si>
  <si>
    <t>SUNO-710</t>
  </si>
  <si>
    <t>KUFU-700</t>
  </si>
  <si>
    <t>SUNO-720</t>
  </si>
  <si>
    <t>KUFU-710</t>
  </si>
  <si>
    <t>SUNO-730</t>
  </si>
  <si>
    <t>KUFU-720</t>
  </si>
  <si>
    <t>SUNO-740</t>
  </si>
  <si>
    <t>KUFU-730</t>
  </si>
  <si>
    <t>SUNO-750</t>
  </si>
  <si>
    <t>KUFU-740</t>
  </si>
  <si>
    <t>SUNO-760</t>
  </si>
  <si>
    <t>KUFU-750</t>
  </si>
  <si>
    <t>SUNO-770</t>
  </si>
  <si>
    <t>KUFU-760</t>
  </si>
  <si>
    <t>SUNO-780</t>
  </si>
  <si>
    <t>KUFU-770</t>
  </si>
  <si>
    <t>SUNO-790</t>
  </si>
  <si>
    <t>KUFU-780</t>
  </si>
  <si>
    <t>SUNO-800</t>
  </si>
  <si>
    <t>KUFU-790</t>
  </si>
  <si>
    <t>SUNO-810</t>
  </si>
  <si>
    <t>KUFU-800</t>
  </si>
  <si>
    <t>SUNO-820</t>
  </si>
  <si>
    <t>KUFU-810</t>
  </si>
  <si>
    <t>SUNO-830</t>
  </si>
  <si>
    <t>KUFU-820</t>
  </si>
  <si>
    <t>SUNO-840</t>
  </si>
  <si>
    <t>KUFU-830</t>
  </si>
  <si>
    <t>SUNO-850</t>
  </si>
  <si>
    <t>KUFU-840</t>
  </si>
  <si>
    <t>SUNO-860</t>
  </si>
  <si>
    <t>KUFU-850</t>
  </si>
  <si>
    <t>SUNO-870</t>
  </si>
  <si>
    <t>KUFU-860</t>
  </si>
  <si>
    <t>SUNO-880</t>
  </si>
  <si>
    <t>KUFU-870</t>
  </si>
  <si>
    <t>SUNO-890</t>
  </si>
  <si>
    <t>KUFU-880</t>
  </si>
  <si>
    <t>SUNO-900</t>
  </si>
  <si>
    <t>KUFU-890</t>
  </si>
  <si>
    <t>SUNO-910</t>
  </si>
  <si>
    <t>KUFU-900</t>
  </si>
  <si>
    <t>SUNO-920</t>
  </si>
  <si>
    <t>KUFU-910</t>
  </si>
  <si>
    <t>SUNO-930</t>
  </si>
  <si>
    <t>KUFU-920</t>
  </si>
  <si>
    <t>SUNO-940</t>
  </si>
  <si>
    <t>KUFU-930</t>
  </si>
  <si>
    <t>SUNO-950</t>
  </si>
  <si>
    <t>KUFU-940</t>
  </si>
  <si>
    <t>SUNO-960</t>
  </si>
  <si>
    <t>KUFU-950</t>
  </si>
  <si>
    <t>SUNO-970</t>
  </si>
  <si>
    <t>KUFU-960</t>
  </si>
  <si>
    <t>SUNO-980</t>
  </si>
  <si>
    <t>KUFU-970</t>
  </si>
  <si>
    <t>SUNO-990</t>
  </si>
  <si>
    <t>KUFU-980</t>
  </si>
  <si>
    <t>SUNO-1000</t>
  </si>
  <si>
    <t>KUFU-990</t>
  </si>
  <si>
    <t>SUNO-1010</t>
  </si>
  <si>
    <t>KUFU-1000</t>
  </si>
  <si>
    <t>SUNO-1020</t>
  </si>
  <si>
    <t>KUFU-1010</t>
  </si>
  <si>
    <t>SUNO-1030</t>
  </si>
  <si>
    <t>KUFU-1020</t>
  </si>
  <si>
    <t>SUNO-1040</t>
  </si>
  <si>
    <t>KUFU-1030</t>
  </si>
  <si>
    <t>SUNO-1050</t>
  </si>
  <si>
    <t>KUFU-1040</t>
  </si>
  <si>
    <t>SUNO-1060</t>
  </si>
  <si>
    <t>KUFU-1050</t>
  </si>
  <si>
    <t>SUNO-1070</t>
  </si>
  <si>
    <t>KUFU-1060</t>
  </si>
  <si>
    <t>SUNO-1080</t>
  </si>
  <si>
    <t>KUFU-1070</t>
  </si>
  <si>
    <t>SUNO-1090</t>
  </si>
  <si>
    <t>KUFU-1080</t>
  </si>
  <si>
    <t>SUNO-1100</t>
  </si>
  <si>
    <t>KUFU-1090</t>
  </si>
  <si>
    <t>SUNO-1110</t>
  </si>
  <si>
    <t>KUFU-1100</t>
  </si>
  <si>
    <t>SUNO-1120</t>
  </si>
  <si>
    <t>SUNO-1130</t>
  </si>
  <si>
    <t>SUNO-1140</t>
  </si>
  <si>
    <t>SUNO-1150</t>
  </si>
  <si>
    <t>SUNO-1160</t>
  </si>
  <si>
    <t>SUNO-1170</t>
  </si>
  <si>
    <t>SUNO-1180</t>
  </si>
  <si>
    <t>SUNO-1190</t>
  </si>
  <si>
    <t>SUNO-1200</t>
  </si>
  <si>
    <t>SUNO-1210</t>
  </si>
  <si>
    <t>SUNO-1220</t>
  </si>
  <si>
    <t>SUNO-1230</t>
  </si>
  <si>
    <t>SUNO-1240</t>
  </si>
  <si>
    <t>SUNO-1250</t>
  </si>
  <si>
    <t>SUNO-1260</t>
  </si>
  <si>
    <t>SUNO-1270</t>
  </si>
  <si>
    <t>SUNO-1280</t>
  </si>
  <si>
    <t>SUNO-1290</t>
  </si>
  <si>
    <t>SUNO-1300</t>
  </si>
  <si>
    <t>Distanzkorbtypen</t>
  </si>
  <si>
    <t>Stk.</t>
  </si>
  <si>
    <t>mm</t>
  </si>
  <si>
    <t>cm</t>
  </si>
  <si>
    <t>Fuss</t>
  </si>
  <si>
    <t>Bedarf</t>
  </si>
  <si>
    <t>-</t>
  </si>
  <si>
    <t>SUNOmini</t>
  </si>
  <si>
    <t>KUFUmini</t>
  </si>
  <si>
    <t>Höhe</t>
  </si>
  <si>
    <t>Bedarf tot</t>
  </si>
  <si>
    <t>Beutel</t>
  </si>
  <si>
    <r>
      <t xml:space="preserve">a </t>
    </r>
    <r>
      <rPr>
        <sz val="8"/>
        <color theme="1"/>
        <rFont val="Calibri"/>
        <family val="2"/>
        <scheme val="minor"/>
      </rPr>
      <t>(3)</t>
    </r>
  </si>
  <si>
    <r>
      <t xml:space="preserve">b </t>
    </r>
    <r>
      <rPr>
        <sz val="8"/>
        <color theme="1"/>
        <rFont val="Calibri"/>
        <family val="2"/>
        <scheme val="minor"/>
      </rPr>
      <t>(3)</t>
    </r>
  </si>
  <si>
    <r>
      <t>c</t>
    </r>
    <r>
      <rPr>
        <sz val="8"/>
        <color theme="1"/>
        <rFont val="Calibri"/>
        <family val="2"/>
        <scheme val="minor"/>
      </rPr>
      <t xml:space="preserve"> (3)</t>
    </r>
  </si>
  <si>
    <r>
      <t xml:space="preserve">Lista n°*: </t>
    </r>
    <r>
      <rPr>
        <i/>
        <sz val="11"/>
        <color theme="1"/>
        <rFont val="Calibri"/>
        <family val="2"/>
        <scheme val="minor"/>
      </rPr>
      <t>(*campo obbligatorio)</t>
    </r>
  </si>
  <si>
    <t>Data di consegna:</t>
  </si>
  <si>
    <t>Referente in cantiere*:</t>
  </si>
  <si>
    <t>Progetto RUWA n°:</t>
  </si>
  <si>
    <t>Piano n°:</t>
  </si>
  <si>
    <t>Studio d'ingegneria*:</t>
  </si>
  <si>
    <t>Impresa edile*:</t>
  </si>
  <si>
    <t>Compilato:</t>
  </si>
  <si>
    <t>Cantiere*:</t>
  </si>
  <si>
    <t>Indirizzo di consegna*:</t>
  </si>
  <si>
    <t>Data:</t>
  </si>
  <si>
    <t>Parte d'opera*:</t>
  </si>
  <si>
    <t>Nota:</t>
  </si>
  <si>
    <t>Controllato:</t>
  </si>
  <si>
    <t>Qualità</t>
  </si>
  <si>
    <r>
      <t xml:space="preserve">Dimensioni </t>
    </r>
    <r>
      <rPr>
        <sz val="8"/>
        <color theme="1"/>
        <rFont val="Calibri"/>
        <family val="2"/>
        <scheme val="minor"/>
      </rPr>
      <t>(2)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</si>
  <si>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Note</t>
  </si>
  <si>
    <t>Totale</t>
  </si>
  <si>
    <t>Tipo</t>
  </si>
  <si>
    <r>
      <t xml:space="preserve">Quantità
</t>
    </r>
    <r>
      <rPr>
        <sz val="10"/>
        <color theme="1"/>
        <rFont val="Calibri"/>
        <family val="2"/>
        <scheme val="minor"/>
      </rPr>
      <t>[pz.]</t>
    </r>
  </si>
  <si>
    <r>
      <t xml:space="preserve">Altezza
</t>
    </r>
    <r>
      <rPr>
        <sz val="10"/>
        <color theme="1"/>
        <rFont val="Calibri"/>
        <family val="2"/>
        <scheme val="minor"/>
      </rPr>
      <t>[cm]</t>
    </r>
  </si>
  <si>
    <r>
      <t xml:space="preserve">Lunghezza tot. </t>
    </r>
    <r>
      <rPr>
        <sz val="10"/>
        <color theme="1"/>
        <rFont val="Calibri"/>
        <family val="2"/>
        <scheme val="minor"/>
      </rPr>
      <t>[m]</t>
    </r>
  </si>
  <si>
    <r>
      <t xml:space="preserve">Piedini
</t>
    </r>
    <r>
      <rPr>
        <sz val="10"/>
        <color theme="1"/>
        <rFont val="Calibri"/>
        <family val="2"/>
        <scheme val="minor"/>
      </rPr>
      <t>[DK]</t>
    </r>
  </si>
  <si>
    <t>Accessori</t>
  </si>
  <si>
    <t>Accessori richiesti</t>
  </si>
  <si>
    <t>Ordine di compilazione</t>
  </si>
  <si>
    <r>
      <t xml:space="preserve">Barra </t>
    </r>
    <r>
      <rPr>
        <sz val="8"/>
        <color theme="1"/>
        <rFont val="Calibri"/>
        <family val="2"/>
        <scheme val="minor"/>
      </rPr>
      <t>(1)</t>
    </r>
  </si>
  <si>
    <t>SPIEGAZIONI</t>
  </si>
  <si>
    <t>LEGENDA</t>
  </si>
  <si>
    <t>Richiesta d'offerta</t>
  </si>
  <si>
    <t>Ordine</t>
  </si>
  <si>
    <t>info@ruwa-ag.ch</t>
  </si>
  <si>
    <t>senza</t>
  </si>
  <si>
    <t>con</t>
  </si>
  <si>
    <r>
      <t xml:space="preserve">Bozza </t>
    </r>
    <r>
      <rPr>
        <sz val="8"/>
        <color theme="1"/>
        <rFont val="Calibri"/>
        <family val="2"/>
        <scheme val="minor"/>
      </rPr>
      <t>(3)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(tutte le misure sono esterne in [cm])</t>
    </r>
  </si>
  <si>
    <t>PER DOMANDE SUL MODULO D'ORDINAZIONE O PER ALTRE FORME, CONTATTARE I NOSTRI INGEGNERI.</t>
  </si>
  <si>
    <t>technik@ruwa-ag.ch</t>
  </si>
  <si>
    <t xml:space="preserve">Tel. +41 34 432 35 35 </t>
  </si>
  <si>
    <t>Consiglio tecnico</t>
  </si>
  <si>
    <t>STÜBÜ</t>
  </si>
  <si>
    <t>STÜBÜ-100</t>
  </si>
  <si>
    <t>STÜBÜ-110</t>
  </si>
  <si>
    <t>STÜBÜ-120</t>
  </si>
  <si>
    <t>STÜBÜ-130</t>
  </si>
  <si>
    <t>STÜBÜ-140</t>
  </si>
  <si>
    <t>STÜBÜ-150</t>
  </si>
  <si>
    <t>STÜBÜ-160</t>
  </si>
  <si>
    <t>STÜBÜ-170</t>
  </si>
  <si>
    <t>STÜBÜ-180</t>
  </si>
  <si>
    <t>STÜBÜ-190</t>
  </si>
  <si>
    <t>STÜBÜ-200</t>
  </si>
  <si>
    <t>STÜBÜ-210</t>
  </si>
  <si>
    <t>STÜBÜ-220</t>
  </si>
  <si>
    <t>STÜBÜ-230</t>
  </si>
  <si>
    <t>STÜBÜ-240</t>
  </si>
  <si>
    <t>STÜBÜ-250</t>
  </si>
  <si>
    <t>STÜBÜ-260</t>
  </si>
  <si>
    <t>STÜBÜ-270</t>
  </si>
  <si>
    <t>STÜBÜ-280</t>
  </si>
  <si>
    <t>STÜBÜ-290</t>
  </si>
  <si>
    <t>STÜBÜ-300</t>
  </si>
  <si>
    <t>STÜBÜ-310</t>
  </si>
  <si>
    <t>STÜBÜ-320</t>
  </si>
  <si>
    <t>STÜBÜ-330</t>
  </si>
  <si>
    <t>STÜBÜ-340</t>
  </si>
  <si>
    <t>STÜBÜ-350</t>
  </si>
  <si>
    <t>STÜBÜ-360</t>
  </si>
  <si>
    <t>STÜBÜ-370</t>
  </si>
  <si>
    <t>STÜBÜ-380</t>
  </si>
  <si>
    <t>STÜBÜ-390</t>
  </si>
  <si>
    <t>STÜBÜ-400</t>
  </si>
  <si>
    <t>STÜBÜ-410</t>
  </si>
  <si>
    <t>STÜBÜ-420</t>
  </si>
  <si>
    <t>STÜBÜ-430</t>
  </si>
  <si>
    <t>STÜBÜ-440</t>
  </si>
  <si>
    <t>STÜBÜ-450</t>
  </si>
  <si>
    <t>STÜBÜ-460</t>
  </si>
  <si>
    <t>STÜBÜ-470</t>
  </si>
  <si>
    <t>STÜBÜ-480</t>
  </si>
  <si>
    <t>STÜBÜ-490</t>
  </si>
  <si>
    <t>STÜBÜ-500</t>
  </si>
  <si>
    <t>STÜBÜ-510</t>
  </si>
  <si>
    <t>STÜBÜ-520</t>
  </si>
  <si>
    <t>STÜBÜ-530</t>
  </si>
  <si>
    <t>STÜBÜ-540</t>
  </si>
  <si>
    <t>STÜBÜ-550</t>
  </si>
  <si>
    <t>STÜBÜ-560</t>
  </si>
  <si>
    <t>STÜBÜ-570</t>
  </si>
  <si>
    <t>STÜBÜ-580</t>
  </si>
  <si>
    <t>STÜBÜ-590</t>
  </si>
  <si>
    <t>STÜBÜ-600</t>
  </si>
  <si>
    <t>STÜBÜ-610</t>
  </si>
  <si>
    <t>STÜBÜ-620</t>
  </si>
  <si>
    <t>STÜBÜ-630</t>
  </si>
  <si>
    <t>STÜBÜ-640</t>
  </si>
  <si>
    <t>STÜBÜ-650</t>
  </si>
  <si>
    <t>STÜBÜ-660</t>
  </si>
  <si>
    <t>STÜBÜ-670</t>
  </si>
  <si>
    <t>STÜBÜ-680</t>
  </si>
  <si>
    <t>STÜBÜ-690</t>
  </si>
  <si>
    <t>STÜBÜ-700</t>
  </si>
  <si>
    <t>STÜBÜ-710</t>
  </si>
  <si>
    <t>STÜBÜ-720</t>
  </si>
  <si>
    <t>STÜBÜ-730</t>
  </si>
  <si>
    <t>STÜBÜ-740</t>
  </si>
  <si>
    <t>STÜBÜ-750</t>
  </si>
  <si>
    <t>STÜBÜ-760</t>
  </si>
  <si>
    <t>STÜBÜ-770</t>
  </si>
  <si>
    <t>STÜBÜ-780</t>
  </si>
  <si>
    <t>STÜBÜ-790</t>
  </si>
  <si>
    <t>STÜBÜ-800</t>
  </si>
  <si>
    <t>STÜBÜ-810</t>
  </si>
  <si>
    <t>STÜBÜ-820</t>
  </si>
  <si>
    <t>STÜBÜ-830</t>
  </si>
  <si>
    <t>STÜBÜ-840</t>
  </si>
  <si>
    <t>STÜBÜ-850</t>
  </si>
  <si>
    <t>STÜBÜ-860</t>
  </si>
  <si>
    <t>STÜBÜ-870</t>
  </si>
  <si>
    <t>STÜBÜ-880</t>
  </si>
  <si>
    <t>STÜBÜ-890</t>
  </si>
  <si>
    <t>STÜBÜ-900</t>
  </si>
  <si>
    <t>STÜBÜ-910</t>
  </si>
  <si>
    <t>STÜBÜ-920</t>
  </si>
  <si>
    <t>STÜBÜ-930</t>
  </si>
  <si>
    <t>STÜBÜ-940</t>
  </si>
  <si>
    <t>STÜBÜ-950</t>
  </si>
  <si>
    <t>DISTANZIATORI A GABBIA SUNO / SUNO-mini / KUFU / KUFU-mini / STÜBÜ</t>
  </si>
  <si>
    <t>Campo obbligatorio</t>
  </si>
  <si>
    <t>A scelta</t>
  </si>
  <si>
    <t>Non disponibile</t>
  </si>
  <si>
    <t>N° tel. cantiere*:</t>
  </si>
  <si>
    <t>IT
01-2023</t>
  </si>
  <si>
    <t>ACCIAIO RESISTENTE ALLA CORROSIONE LAVORATO SECONDO LA BOZZA</t>
  </si>
  <si>
    <r>
      <t xml:space="preserve">(1) Acciaio nervato resistente alla corrosione secondo specifiche del materiale a parte. La qualità 1.4462 è disponibile solo per </t>
    </r>
    <r>
      <rPr>
        <sz val="10"/>
        <color theme="1"/>
        <rFont val="Arial"/>
        <family val="2"/>
      </rPr>
      <t>ø</t>
    </r>
    <r>
      <rPr>
        <sz val="10"/>
        <color theme="1"/>
        <rFont val="Calibri"/>
        <family val="2"/>
      </rPr>
      <t xml:space="preserve"> 8+10 mm</t>
    </r>
    <r>
      <rPr>
        <sz val="10"/>
        <color theme="1"/>
        <rFont val="Calibri"/>
        <family val="2"/>
        <scheme val="minor"/>
      </rPr>
      <t xml:space="preserve">
(2) Senza informatzioni specifiche, le barre d'armatura saranno piegate secondo lo standard SIA 262. Le lunghezze sono esterne ed in cm.
</t>
    </r>
    <r>
      <rPr>
        <sz val="9"/>
        <color theme="1"/>
        <rFont val="Calibri"/>
        <family val="2"/>
        <scheme val="minor"/>
      </rPr>
      <t xml:space="preserve">      - Forme e curve secondo SIA 262: 2013, comma 5.2.4 (Forme e curve)
      - Tolleranze secondo SIA 262: 2013, allegato A.3 (dimensioni e posizione dei rinforzi)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</si>
</sst>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/&quot;#"/>
    <numFmt numFmtId="165" formatCode="#.00;;;@"/>
    <numFmt numFmtId="166" formatCode="0.000"/>
    <numFmt numFmtId="167" formatCode="#,##0.0"/>
    <numFmt numFmtId="168" formatCode="#\ &quot;Stk.&quot;"/>
    <numFmt numFmtId="169" formatCode="#\ &quot;m&quot;"/>
    <numFmt numFmtId="170" formatCode="#\ &quot;kg&quot;"/>
  </numFmts>
  <fonts count="3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5EE0FE"/>
        <bgColor indexed="64"/>
      </patternFill>
    </fill>
    <fill>
      <patternFill patternType="solid">
        <fgColor rgb="FFACEEF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EB9C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theme="0"/>
      </left>
      <right/>
      <top style="thin">
        <color indexed="64"/>
      </top>
      <bottom style="thin">
        <color auto="1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auto="1"/>
      </bottom>
      <diagonal/>
    </border>
  </borders>
  <cellStyleXfs count="85">
    <xf numFmtId="0" fontId="0" fillId="0" borderId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23" fillId="0" borderId="0"/>
    <xf numFmtId="0" fontId="11" fillId="0" borderId="0"/>
    <xf numFmtId="0" fontId="23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 applyNumberForma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9" fillId="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78">
    <xf numFmtId="0" fontId="0" fillId="0" borderId="0" xfId="0"/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0" fillId="0" borderId="0" xfId="0" applyFill="1" applyProtection="1"/>
    <xf numFmtId="0" fontId="13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10" xfId="0" applyBorder="1" applyProtection="1"/>
    <xf numFmtId="0" fontId="17" fillId="0" borderId="10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9" fillId="0" borderId="0" xfId="0" applyFont="1" applyBorder="1" applyAlignment="1" applyProtection="1">
      <alignment vertical="center"/>
    </xf>
    <xf numFmtId="0" fontId="24" fillId="0" borderId="10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164" fontId="0" fillId="0" borderId="10" xfId="0" applyNumberForma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top" wrapText="1"/>
    </xf>
    <xf numFmtId="0" fontId="0" fillId="0" borderId="0" xfId="0"/>
    <xf numFmtId="0" fontId="6" fillId="0" borderId="0" xfId="0" applyFont="1" applyAlignment="1">
      <alignment horizontal="center"/>
    </xf>
    <xf numFmtId="0" fontId="0" fillId="0" borderId="0" xfId="0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8" fillId="0" borderId="0" xfId="0" applyFont="1" applyFill="1" applyBorder="1" applyAlignment="1" applyProtection="1">
      <alignment horizontal="left" vertical="center" wrapText="1" indent="1"/>
    </xf>
    <xf numFmtId="0" fontId="17" fillId="0" borderId="0" xfId="0" applyFont="1" applyFill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left" indent="1"/>
    </xf>
    <xf numFmtId="0" fontId="18" fillId="0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left" vertical="top" wrapText="1"/>
    </xf>
    <xf numFmtId="0" fontId="0" fillId="4" borderId="0" xfId="0" applyFill="1" applyAlignment="1" applyProtection="1">
      <alignment vertical="center"/>
    </xf>
    <xf numFmtId="0" fontId="24" fillId="4" borderId="1" xfId="0" applyFont="1" applyFill="1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indent="1"/>
    </xf>
    <xf numFmtId="0" fontId="0" fillId="0" borderId="0" xfId="0" applyProtection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9" xfId="0" applyFont="1" applyFill="1" applyBorder="1" applyAlignment="1" applyProtection="1">
      <alignment vertical="center" wrapText="1"/>
    </xf>
    <xf numFmtId="0" fontId="0" fillId="4" borderId="0" xfId="0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0" fillId="0" borderId="32" xfId="0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166" fontId="0" fillId="0" borderId="32" xfId="0" applyNumberFormat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0" borderId="0" xfId="0" applyBorder="1" applyAlignment="1" applyProtection="1">
      <alignment horizontal="left" vertical="top" indent="1"/>
    </xf>
    <xf numFmtId="169" fontId="13" fillId="4" borderId="1" xfId="0" applyNumberFormat="1" applyFont="1" applyFill="1" applyBorder="1" applyAlignment="1" applyProtection="1">
      <alignment vertical="center"/>
    </xf>
    <xf numFmtId="170" fontId="13" fillId="4" borderId="1" xfId="0" applyNumberFormat="1" applyFont="1" applyFill="1" applyBorder="1" applyAlignment="1" applyProtection="1">
      <alignment vertical="center"/>
    </xf>
    <xf numFmtId="165" fontId="13" fillId="4" borderId="1" xfId="0" applyNumberFormat="1" applyFont="1" applyFill="1" applyBorder="1" applyAlignment="1" applyProtection="1">
      <alignment vertical="center"/>
    </xf>
    <xf numFmtId="165" fontId="13" fillId="4" borderId="0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2" fillId="0" borderId="40" xfId="0" applyNumberFormat="1" applyFont="1" applyFill="1" applyBorder="1" applyAlignment="1" applyProtection="1">
      <alignment vertical="center"/>
    </xf>
    <xf numFmtId="167" fontId="2" fillId="0" borderId="40" xfId="0" applyNumberFormat="1" applyFont="1" applyFill="1" applyBorder="1" applyAlignment="1" applyProtection="1">
      <alignment vertical="center"/>
    </xf>
    <xf numFmtId="2" fontId="2" fillId="0" borderId="40" xfId="0" applyNumberFormat="1" applyFont="1" applyBorder="1" applyAlignment="1" applyProtection="1">
      <alignment vertical="center"/>
    </xf>
    <xf numFmtId="4" fontId="2" fillId="0" borderId="26" xfId="0" applyNumberFormat="1" applyFont="1" applyFill="1" applyBorder="1" applyAlignment="1" applyProtection="1">
      <alignment vertical="center"/>
    </xf>
    <xf numFmtId="167" fontId="2" fillId="0" borderId="26" xfId="0" applyNumberFormat="1" applyFont="1" applyFill="1" applyBorder="1" applyAlignment="1" applyProtection="1">
      <alignment vertical="center"/>
    </xf>
    <xf numFmtId="2" fontId="2" fillId="0" borderId="26" xfId="0" applyNumberFormat="1" applyFont="1" applyBorder="1" applyAlignment="1" applyProtection="1">
      <alignment vertical="center"/>
    </xf>
    <xf numFmtId="170" fontId="13" fillId="4" borderId="0" xfId="0" applyNumberFormat="1" applyFont="1" applyFill="1" applyBorder="1" applyAlignment="1" applyProtection="1">
      <alignment vertical="center"/>
    </xf>
    <xf numFmtId="167" fontId="2" fillId="0" borderId="27" xfId="0" applyNumberFormat="1" applyFont="1" applyFill="1" applyBorder="1" applyAlignment="1" applyProtection="1">
      <alignment vertical="center"/>
    </xf>
    <xf numFmtId="2" fontId="2" fillId="0" borderId="27" xfId="0" applyNumberFormat="1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49" fontId="28" fillId="0" borderId="44" xfId="0" applyNumberFormat="1" applyFont="1" applyBorder="1" applyAlignment="1" applyProtection="1">
      <alignment vertical="center"/>
    </xf>
    <xf numFmtId="0" fontId="2" fillId="0" borderId="31" xfId="0" applyFont="1" applyBorder="1" applyAlignment="1" applyProtection="1">
      <alignment vertical="center"/>
    </xf>
    <xf numFmtId="0" fontId="2" fillId="0" borderId="40" xfId="0" applyNumberFormat="1" applyFont="1" applyBorder="1" applyAlignment="1" applyProtection="1">
      <alignment vertical="center"/>
    </xf>
    <xf numFmtId="0" fontId="2" fillId="0" borderId="26" xfId="0" applyNumberFormat="1" applyFont="1" applyBorder="1" applyAlignment="1" applyProtection="1">
      <alignment vertical="center"/>
    </xf>
    <xf numFmtId="0" fontId="2" fillId="0" borderId="27" xfId="0" applyNumberFormat="1" applyFont="1" applyBorder="1" applyAlignment="1" applyProtection="1">
      <alignment vertical="center"/>
    </xf>
    <xf numFmtId="0" fontId="28" fillId="0" borderId="25" xfId="0" applyFont="1" applyBorder="1" applyAlignment="1" applyProtection="1">
      <alignment horizontal="center" vertical="center"/>
    </xf>
    <xf numFmtId="0" fontId="28" fillId="0" borderId="27" xfId="0" applyFont="1" applyBorder="1" applyAlignment="1" applyProtection="1">
      <alignment horizontal="center" vertical="center"/>
    </xf>
    <xf numFmtId="0" fontId="13" fillId="4" borderId="39" xfId="0" applyFont="1" applyFill="1" applyBorder="1" applyAlignment="1" applyProtection="1">
      <alignment horizontal="center" vertical="center" wrapText="1"/>
    </xf>
    <xf numFmtId="0" fontId="13" fillId="4" borderId="28" xfId="0" applyFont="1" applyFill="1" applyBorder="1" applyAlignment="1" applyProtection="1">
      <alignment horizontal="center" vertical="center" wrapText="1"/>
    </xf>
    <xf numFmtId="0" fontId="2" fillId="8" borderId="32" xfId="0" applyFont="1" applyFill="1" applyBorder="1" applyAlignment="1">
      <alignment horizontal="center"/>
    </xf>
    <xf numFmtId="0" fontId="0" fillId="8" borderId="32" xfId="0" applyFill="1" applyBorder="1" applyAlignment="1">
      <alignment horizontal="center" vertical="center"/>
    </xf>
    <xf numFmtId="0" fontId="0" fillId="8" borderId="50" xfId="0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8" borderId="51" xfId="0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left" vertical="center" indent="1"/>
    </xf>
    <xf numFmtId="0" fontId="0" fillId="0" borderId="0" xfId="0" applyFill="1" applyAlignment="1" applyProtection="1">
      <alignment vertical="center"/>
    </xf>
    <xf numFmtId="168" fontId="13" fillId="0" borderId="0" xfId="0" applyNumberFormat="1" applyFont="1" applyFill="1" applyBorder="1" applyAlignment="1" applyProtection="1">
      <alignment horizontal="center" vertical="center"/>
    </xf>
    <xf numFmtId="169" fontId="13" fillId="0" borderId="0" xfId="0" applyNumberFormat="1" applyFont="1" applyFill="1" applyBorder="1" applyAlignment="1" applyProtection="1">
      <alignment vertical="center"/>
    </xf>
    <xf numFmtId="170" fontId="13" fillId="0" borderId="0" xfId="0" applyNumberFormat="1" applyFont="1" applyFill="1" applyBorder="1" applyAlignment="1" applyProtection="1">
      <alignment vertical="center"/>
    </xf>
    <xf numFmtId="165" fontId="13" fillId="0" borderId="0" xfId="0" applyNumberFormat="1" applyFont="1" applyFill="1" applyBorder="1" applyAlignment="1" applyProtection="1">
      <alignment vertical="center"/>
    </xf>
    <xf numFmtId="0" fontId="13" fillId="0" borderId="0" xfId="0" applyFont="1"/>
    <xf numFmtId="0" fontId="13" fillId="4" borderId="52" xfId="0" applyFont="1" applyFill="1" applyBorder="1" applyAlignment="1" applyProtection="1">
      <alignment horizontal="center" vertical="center" wrapText="1"/>
    </xf>
    <xf numFmtId="0" fontId="28" fillId="0" borderId="4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0" fillId="4" borderId="1" xfId="0" applyFill="1" applyBorder="1" applyProtection="1"/>
    <xf numFmtId="0" fontId="0" fillId="0" borderId="56" xfId="0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 indent="1"/>
    </xf>
    <xf numFmtId="0" fontId="2" fillId="0" borderId="0" xfId="0" applyFont="1" applyFill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indent="2"/>
    </xf>
    <xf numFmtId="0" fontId="2" fillId="0" borderId="0" xfId="0" applyFont="1" applyBorder="1" applyAlignment="1" applyProtection="1">
      <alignment horizontal="left" vertical="top" indent="2"/>
    </xf>
    <xf numFmtId="0" fontId="4" fillId="0" borderId="0" xfId="0" applyFont="1" applyBorder="1" applyAlignment="1" applyProtection="1">
      <alignment horizontal="right" vertical="center"/>
    </xf>
    <xf numFmtId="0" fontId="0" fillId="0" borderId="0" xfId="0" applyFill="1" applyAlignment="1" applyProtection="1">
      <alignment horizontal="left" vertical="center" indent="1"/>
    </xf>
    <xf numFmtId="0" fontId="0" fillId="8" borderId="51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13" fillId="0" borderId="4" xfId="0" applyFont="1" applyFill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left" vertical="center" indent="1"/>
    </xf>
    <xf numFmtId="0" fontId="13" fillId="0" borderId="5" xfId="0" applyFont="1" applyFill="1" applyBorder="1" applyAlignment="1" applyProtection="1">
      <alignment horizontal="left" vertical="center" indent="1"/>
    </xf>
    <xf numFmtId="0" fontId="22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/>
    </xf>
    <xf numFmtId="0" fontId="13" fillId="4" borderId="28" xfId="0" applyFont="1" applyFill="1" applyBorder="1" applyAlignment="1" applyProtection="1">
      <alignment horizontal="center" vertical="center" wrapText="1"/>
    </xf>
    <xf numFmtId="0" fontId="13" fillId="4" borderId="29" xfId="0" applyFont="1" applyFill="1" applyBorder="1" applyAlignment="1" applyProtection="1">
      <alignment horizontal="center" vertical="center" wrapText="1"/>
    </xf>
    <xf numFmtId="0" fontId="13" fillId="4" borderId="30" xfId="0" applyFont="1" applyFill="1" applyBorder="1" applyAlignment="1" applyProtection="1">
      <alignment horizontal="center" vertical="center" wrapText="1"/>
    </xf>
    <xf numFmtId="0" fontId="13" fillId="4" borderId="19" xfId="0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 applyProtection="1">
      <alignment horizontal="center" vertical="center" wrapText="1"/>
    </xf>
    <xf numFmtId="0" fontId="13" fillId="4" borderId="16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3" fontId="28" fillId="0" borderId="45" xfId="0" applyNumberFormat="1" applyFont="1" applyBorder="1" applyAlignment="1" applyProtection="1">
      <alignment horizontal="center" vertical="center"/>
      <protection locked="0"/>
    </xf>
    <xf numFmtId="3" fontId="28" fillId="0" borderId="46" xfId="0" applyNumberFormat="1" applyFont="1" applyBorder="1" applyAlignment="1" applyProtection="1">
      <alignment horizontal="center" vertical="center"/>
      <protection locked="0"/>
    </xf>
    <xf numFmtId="3" fontId="28" fillId="0" borderId="20" xfId="0" applyNumberFormat="1" applyFont="1" applyBorder="1" applyAlignment="1" applyProtection="1">
      <alignment horizontal="center" vertical="center"/>
      <protection locked="0"/>
    </xf>
    <xf numFmtId="3" fontId="28" fillId="0" borderId="21" xfId="0" applyNumberFormat="1" applyFont="1" applyBorder="1" applyAlignment="1" applyProtection="1">
      <alignment horizontal="center" vertical="center"/>
      <protection locked="0"/>
    </xf>
    <xf numFmtId="3" fontId="2" fillId="0" borderId="45" xfId="0" applyNumberFormat="1" applyFont="1" applyBorder="1" applyAlignment="1" applyProtection="1">
      <alignment horizontal="center" vertical="center"/>
      <protection locked="0"/>
    </xf>
    <xf numFmtId="3" fontId="2" fillId="0" borderId="46" xfId="0" applyNumberFormat="1" applyFont="1" applyBorder="1" applyAlignment="1" applyProtection="1">
      <alignment horizontal="center" vertical="center"/>
      <protection locked="0"/>
    </xf>
    <xf numFmtId="3" fontId="2" fillId="0" borderId="20" xfId="0" applyNumberFormat="1" applyFont="1" applyBorder="1" applyAlignment="1" applyProtection="1">
      <alignment horizontal="center" vertical="center"/>
      <protection locked="0"/>
    </xf>
    <xf numFmtId="3" fontId="2" fillId="0" borderId="21" xfId="0" applyNumberFormat="1" applyFont="1" applyBorder="1" applyAlignment="1" applyProtection="1">
      <alignment horizontal="center" vertical="center"/>
      <protection locked="0"/>
    </xf>
    <xf numFmtId="0" fontId="28" fillId="0" borderId="24" xfId="0" applyFont="1" applyBorder="1" applyAlignment="1" applyProtection="1">
      <alignment horizontal="center" vertical="center"/>
    </xf>
    <xf numFmtId="0" fontId="28" fillId="0" borderId="25" xfId="0" applyFont="1" applyBorder="1" applyAlignment="1" applyProtection="1">
      <alignment horizontal="center" vertical="center"/>
    </xf>
    <xf numFmtId="0" fontId="13" fillId="4" borderId="8" xfId="0" applyFont="1" applyFill="1" applyBorder="1" applyAlignment="1" applyProtection="1">
      <alignment horizontal="center" vertical="center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13" fillId="4" borderId="11" xfId="0" applyFont="1" applyFill="1" applyBorder="1" applyAlignment="1" applyProtection="1">
      <alignment horizontal="center" vertical="center" wrapText="1"/>
    </xf>
    <xf numFmtId="0" fontId="13" fillId="4" borderId="12" xfId="0" applyFont="1" applyFill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3" fontId="2" fillId="0" borderId="45" xfId="0" applyNumberFormat="1" applyFont="1" applyBorder="1" applyAlignment="1" applyProtection="1">
      <alignment horizontal="left" vertical="center" indent="1" shrinkToFit="1"/>
      <protection locked="0"/>
    </xf>
    <xf numFmtId="3" fontId="2" fillId="0" borderId="47" xfId="0" applyNumberFormat="1" applyFont="1" applyBorder="1" applyAlignment="1" applyProtection="1">
      <alignment horizontal="left" vertical="center" indent="1" shrinkToFit="1"/>
      <protection locked="0"/>
    </xf>
    <xf numFmtId="3" fontId="2" fillId="0" borderId="46" xfId="0" applyNumberFormat="1" applyFont="1" applyBorder="1" applyAlignment="1" applyProtection="1">
      <alignment horizontal="left" vertical="center" indent="1" shrinkToFit="1"/>
      <protection locked="0"/>
    </xf>
    <xf numFmtId="3" fontId="2" fillId="0" borderId="20" xfId="0" applyNumberFormat="1" applyFont="1" applyBorder="1" applyAlignment="1" applyProtection="1">
      <alignment horizontal="left" vertical="center" indent="1" shrinkToFit="1"/>
      <protection locked="0"/>
    </xf>
    <xf numFmtId="3" fontId="2" fillId="0" borderId="6" xfId="0" applyNumberFormat="1" applyFont="1" applyBorder="1" applyAlignment="1" applyProtection="1">
      <alignment horizontal="left" vertical="center" indent="1" shrinkToFit="1"/>
      <protection locked="0"/>
    </xf>
    <xf numFmtId="3" fontId="2" fillId="0" borderId="21" xfId="0" applyNumberFormat="1" applyFont="1" applyBorder="1" applyAlignment="1" applyProtection="1">
      <alignment horizontal="left" vertical="center" indent="1" shrinkToFit="1"/>
      <protection locked="0"/>
    </xf>
    <xf numFmtId="3" fontId="2" fillId="0" borderId="36" xfId="0" applyNumberFormat="1" applyFont="1" applyBorder="1" applyAlignment="1" applyProtection="1">
      <alignment horizontal="center" vertical="center"/>
      <protection locked="0"/>
    </xf>
    <xf numFmtId="3" fontId="2" fillId="0" borderId="37" xfId="0" applyNumberFormat="1" applyFont="1" applyBorder="1" applyAlignment="1" applyProtection="1">
      <alignment horizontal="center" vertical="center"/>
      <protection locked="0"/>
    </xf>
    <xf numFmtId="49" fontId="2" fillId="5" borderId="4" xfId="0" applyNumberFormat="1" applyFont="1" applyFill="1" applyBorder="1" applyAlignment="1" applyProtection="1">
      <alignment horizontal="left" vertical="top" wrapText="1" indent="1"/>
      <protection locked="0"/>
    </xf>
    <xf numFmtId="49" fontId="2" fillId="5" borderId="0" xfId="0" applyNumberFormat="1" applyFont="1" applyFill="1" applyBorder="1" applyAlignment="1" applyProtection="1">
      <alignment horizontal="left" vertical="top" wrapText="1" indent="1"/>
      <protection locked="0"/>
    </xf>
    <xf numFmtId="0" fontId="13" fillId="0" borderId="22" xfId="0" applyFont="1" applyFill="1" applyBorder="1" applyAlignment="1" applyProtection="1">
      <alignment horizontal="left" vertical="center" indent="1"/>
    </xf>
    <xf numFmtId="49" fontId="12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12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12" fillId="5" borderId="4" xfId="0" applyNumberFormat="1" applyFont="1" applyFill="1" applyBorder="1" applyAlignment="1" applyProtection="1">
      <alignment horizontal="left" vertical="top" wrapText="1" indent="1"/>
      <protection locked="0"/>
    </xf>
    <xf numFmtId="49" fontId="28" fillId="0" borderId="23" xfId="0" applyNumberFormat="1" applyFont="1" applyBorder="1" applyAlignment="1" applyProtection="1">
      <alignment horizontal="center" vertical="center"/>
      <protection locked="0"/>
    </xf>
    <xf numFmtId="49" fontId="28" fillId="0" borderId="3" xfId="0" applyNumberFormat="1" applyFont="1" applyBorder="1" applyAlignment="1" applyProtection="1">
      <alignment horizontal="center" vertical="center"/>
      <protection locked="0"/>
    </xf>
    <xf numFmtId="3" fontId="2" fillId="0" borderId="45" xfId="0" applyNumberFormat="1" applyFont="1" applyFill="1" applyBorder="1" applyAlignment="1" applyProtection="1">
      <alignment horizontal="left" vertical="center" indent="1" shrinkToFit="1"/>
      <protection locked="0"/>
    </xf>
    <xf numFmtId="3" fontId="2" fillId="0" borderId="47" xfId="0" applyNumberFormat="1" applyFont="1" applyFill="1" applyBorder="1" applyAlignment="1" applyProtection="1">
      <alignment horizontal="left" vertical="center" indent="1" shrinkToFit="1"/>
      <protection locked="0"/>
    </xf>
    <xf numFmtId="3" fontId="2" fillId="0" borderId="46" xfId="0" applyNumberFormat="1" applyFont="1" applyFill="1" applyBorder="1" applyAlignment="1" applyProtection="1">
      <alignment horizontal="left" vertical="center" indent="1" shrinkToFit="1"/>
      <protection locked="0"/>
    </xf>
    <xf numFmtId="3" fontId="2" fillId="0" borderId="20" xfId="0" applyNumberFormat="1" applyFont="1" applyFill="1" applyBorder="1" applyAlignment="1" applyProtection="1">
      <alignment horizontal="left" vertical="center" indent="1" shrinkToFit="1"/>
      <protection locked="0"/>
    </xf>
    <xf numFmtId="3" fontId="2" fillId="0" borderId="6" xfId="0" applyNumberFormat="1" applyFont="1" applyFill="1" applyBorder="1" applyAlignment="1" applyProtection="1">
      <alignment horizontal="left" vertical="center" indent="1" shrinkToFit="1"/>
      <protection locked="0"/>
    </xf>
    <xf numFmtId="3" fontId="2" fillId="0" borderId="21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5" borderId="4" xfId="0" applyNumberFormat="1" applyFont="1" applyFill="1" applyBorder="1" applyAlignment="1" applyProtection="1">
      <alignment horizontal="left" vertical="center" indent="1"/>
      <protection locked="0"/>
    </xf>
    <xf numFmtId="49" fontId="12" fillId="5" borderId="0" xfId="0" applyNumberFormat="1" applyFont="1" applyFill="1" applyBorder="1" applyAlignment="1" applyProtection="1">
      <alignment horizontal="left" vertical="center" indent="1"/>
      <protection locked="0"/>
    </xf>
    <xf numFmtId="49" fontId="12" fillId="5" borderId="5" xfId="0" applyNumberFormat="1" applyFont="1" applyFill="1" applyBorder="1" applyAlignment="1" applyProtection="1">
      <alignment horizontal="left" vertical="center" indent="1"/>
      <protection locked="0"/>
    </xf>
    <xf numFmtId="49" fontId="2" fillId="5" borderId="5" xfId="0" applyNumberFormat="1" applyFont="1" applyFill="1" applyBorder="1" applyAlignment="1" applyProtection="1">
      <alignment horizontal="left" vertical="center" indent="1"/>
      <protection locked="0"/>
    </xf>
    <xf numFmtId="49" fontId="12" fillId="5" borderId="22" xfId="0" applyNumberFormat="1" applyFont="1" applyFill="1" applyBorder="1" applyAlignment="1" applyProtection="1">
      <alignment horizontal="left" vertical="center" indent="1"/>
      <protection locked="0"/>
    </xf>
    <xf numFmtId="49" fontId="5" fillId="5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2" fillId="5" borderId="22" xfId="0" applyNumberFormat="1" applyFont="1" applyFill="1" applyBorder="1" applyAlignment="1" applyProtection="1">
      <alignment horizontal="left" vertical="center" wrapText="1" indent="1"/>
      <protection locked="0"/>
    </xf>
    <xf numFmtId="49" fontId="12" fillId="5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5" fillId="5" borderId="5" xfId="0" applyNumberFormat="1" applyFont="1" applyFill="1" applyBorder="1" applyAlignment="1" applyProtection="1">
      <alignment horizontal="left" vertical="center" indent="1"/>
      <protection locked="0"/>
    </xf>
    <xf numFmtId="49" fontId="12" fillId="5" borderId="4" xfId="0" applyNumberFormat="1" applyFont="1" applyFill="1" applyBorder="1" applyAlignment="1" applyProtection="1">
      <alignment horizontal="left" vertical="center" indent="1"/>
      <protection locked="0"/>
    </xf>
    <xf numFmtId="0" fontId="13" fillId="4" borderId="53" xfId="0" applyFont="1" applyFill="1" applyBorder="1" applyAlignment="1" applyProtection="1">
      <alignment horizontal="center" vertical="center" wrapText="1"/>
    </xf>
    <xf numFmtId="0" fontId="13" fillId="4" borderId="58" xfId="0" applyFont="1" applyFill="1" applyBorder="1" applyAlignment="1" applyProtection="1">
      <alignment horizontal="center" vertical="center" wrapText="1"/>
    </xf>
    <xf numFmtId="0" fontId="13" fillId="4" borderId="34" xfId="0" applyFont="1" applyFill="1" applyBorder="1" applyAlignment="1" applyProtection="1">
      <alignment horizontal="center" vertical="center" wrapText="1"/>
    </xf>
    <xf numFmtId="0" fontId="13" fillId="4" borderId="57" xfId="0" applyFont="1" applyFill="1" applyBorder="1" applyAlignment="1" applyProtection="1">
      <alignment horizontal="center" vertical="center" wrapText="1"/>
    </xf>
    <xf numFmtId="0" fontId="0" fillId="0" borderId="40" xfId="0" applyNumberForma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14" xfId="0" applyFont="1" applyBorder="1" applyAlignment="1" applyProtection="1">
      <alignment horizontal="center" vertical="center"/>
      <protection locked="0"/>
    </xf>
    <xf numFmtId="0" fontId="16" fillId="2" borderId="23" xfId="1" applyFont="1" applyBorder="1" applyAlignment="1" applyProtection="1">
      <alignment horizontal="left" vertical="center" indent="1"/>
    </xf>
    <xf numFmtId="0" fontId="16" fillId="2" borderId="2" xfId="1" applyFont="1" applyBorder="1" applyAlignment="1" applyProtection="1">
      <alignment horizontal="left" vertical="center" indent="1"/>
    </xf>
    <xf numFmtId="0" fontId="16" fillId="2" borderId="3" xfId="1" applyFont="1" applyBorder="1" applyAlignment="1" applyProtection="1">
      <alignment horizontal="left" vertical="center" indent="1"/>
    </xf>
    <xf numFmtId="0" fontId="16" fillId="10" borderId="23" xfId="1" applyFont="1" applyFill="1" applyBorder="1" applyAlignment="1" applyProtection="1">
      <alignment horizontal="left" vertical="center" indent="1"/>
    </xf>
    <xf numFmtId="0" fontId="16" fillId="10" borderId="2" xfId="1" applyFont="1" applyFill="1" applyBorder="1" applyAlignment="1" applyProtection="1">
      <alignment horizontal="left" vertical="center" indent="1"/>
    </xf>
    <xf numFmtId="0" fontId="16" fillId="10" borderId="3" xfId="1" applyFont="1" applyFill="1" applyBorder="1" applyAlignment="1" applyProtection="1">
      <alignment horizontal="left" vertical="center" indent="1"/>
    </xf>
    <xf numFmtId="0" fontId="16" fillId="3" borderId="23" xfId="2" applyFont="1" applyBorder="1" applyAlignment="1" applyProtection="1">
      <alignment horizontal="left" vertical="center" indent="1"/>
    </xf>
    <xf numFmtId="0" fontId="16" fillId="3" borderId="2" xfId="2" applyFont="1" applyBorder="1" applyAlignment="1" applyProtection="1">
      <alignment horizontal="left" vertical="center" indent="1"/>
    </xf>
    <xf numFmtId="0" fontId="16" fillId="3" borderId="3" xfId="2" applyFont="1" applyBorder="1" applyAlignment="1" applyProtection="1">
      <alignment horizontal="left" vertical="center" indent="1"/>
    </xf>
    <xf numFmtId="0" fontId="33" fillId="0" borderId="0" xfId="0" applyFont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/>
    </xf>
    <xf numFmtId="168" fontId="13" fillId="4" borderId="0" xfId="0" applyNumberFormat="1" applyFont="1" applyFill="1" applyBorder="1" applyAlignment="1" applyProtection="1">
      <alignment horizontal="center" vertical="center"/>
    </xf>
    <xf numFmtId="3" fontId="2" fillId="0" borderId="48" xfId="0" applyNumberFormat="1" applyFont="1" applyBorder="1" applyAlignment="1" applyProtection="1">
      <alignment horizontal="center" vertical="center"/>
      <protection locked="0"/>
    </xf>
    <xf numFmtId="3" fontId="2" fillId="0" borderId="49" xfId="0" applyNumberFormat="1" applyFont="1" applyBorder="1" applyAlignment="1" applyProtection="1">
      <alignment horizontal="center" vertical="center"/>
      <protection locked="0"/>
    </xf>
    <xf numFmtId="3" fontId="28" fillId="0" borderId="48" xfId="0" applyNumberFormat="1" applyFont="1" applyBorder="1" applyAlignment="1" applyProtection="1">
      <alignment horizontal="center" vertical="center"/>
      <protection locked="0"/>
    </xf>
    <xf numFmtId="3" fontId="28" fillId="0" borderId="49" xfId="0" applyNumberFormat="1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3" fontId="2" fillId="0" borderId="48" xfId="0" applyNumberFormat="1" applyFont="1" applyBorder="1" applyAlignment="1" applyProtection="1">
      <alignment horizontal="left" vertical="center" indent="1" shrinkToFit="1"/>
      <protection locked="0"/>
    </xf>
    <xf numFmtId="3" fontId="2" fillId="0" borderId="10" xfId="0" applyNumberFormat="1" applyFont="1" applyBorder="1" applyAlignment="1" applyProtection="1">
      <alignment horizontal="left" vertical="center" indent="1" shrinkToFit="1"/>
      <protection locked="0"/>
    </xf>
    <xf numFmtId="3" fontId="2" fillId="0" borderId="49" xfId="0" applyNumberFormat="1" applyFont="1" applyBorder="1" applyAlignment="1" applyProtection="1">
      <alignment horizontal="left" vertical="center" indent="1" shrinkToFit="1"/>
      <protection locked="0"/>
    </xf>
    <xf numFmtId="49" fontId="28" fillId="0" borderId="17" xfId="0" applyNumberFormat="1" applyFont="1" applyBorder="1" applyAlignment="1" applyProtection="1">
      <alignment horizontal="center" vertical="center"/>
      <protection locked="0"/>
    </xf>
    <xf numFmtId="49" fontId="28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31" fillId="9" borderId="33" xfId="0" applyFont="1" applyFill="1" applyBorder="1" applyAlignment="1" applyProtection="1">
      <alignment horizontal="center" vertical="center"/>
    </xf>
    <xf numFmtId="0" fontId="31" fillId="9" borderId="34" xfId="0" applyFont="1" applyFill="1" applyBorder="1" applyAlignment="1" applyProtection="1">
      <alignment horizontal="center" vertical="center"/>
    </xf>
    <xf numFmtId="0" fontId="31" fillId="9" borderId="1" xfId="0" applyFont="1" applyFill="1" applyBorder="1" applyAlignment="1" applyProtection="1">
      <alignment horizontal="center" vertical="center"/>
    </xf>
    <xf numFmtId="0" fontId="31" fillId="9" borderId="35" xfId="0" applyFont="1" applyFill="1" applyBorder="1" applyAlignment="1" applyProtection="1">
      <alignment horizontal="center" vertical="center"/>
    </xf>
    <xf numFmtId="49" fontId="2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2" fillId="5" borderId="0" xfId="0" applyNumberFormat="1" applyFont="1" applyFill="1" applyBorder="1" applyAlignment="1" applyProtection="1">
      <alignment horizontal="left" vertical="center" indent="1"/>
      <protection locked="0"/>
    </xf>
    <xf numFmtId="3" fontId="2" fillId="0" borderId="36" xfId="0" applyNumberFormat="1" applyFont="1" applyBorder="1" applyAlignment="1" applyProtection="1">
      <alignment horizontal="left" vertical="center" indent="1" shrinkToFit="1"/>
      <protection locked="0"/>
    </xf>
    <xf numFmtId="3" fontId="2" fillId="0" borderId="1" xfId="0" applyNumberFormat="1" applyFont="1" applyBorder="1" applyAlignment="1" applyProtection="1">
      <alignment horizontal="left" vertical="center" indent="1" shrinkToFit="1"/>
      <protection locked="0"/>
    </xf>
    <xf numFmtId="3" fontId="2" fillId="0" borderId="37" xfId="0" applyNumberFormat="1" applyFont="1" applyBorder="1" applyAlignment="1" applyProtection="1">
      <alignment horizontal="left" vertical="center" indent="1" shrinkToFit="1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3" fontId="28" fillId="0" borderId="36" xfId="0" applyNumberFormat="1" applyFont="1" applyBorder="1" applyAlignment="1" applyProtection="1">
      <alignment horizontal="center" vertical="center"/>
      <protection locked="0"/>
    </xf>
    <xf numFmtId="3" fontId="28" fillId="0" borderId="37" xfId="0" applyNumberFormat="1" applyFont="1" applyBorder="1" applyAlignment="1" applyProtection="1">
      <alignment horizontal="center" vertical="center"/>
      <protection locked="0"/>
    </xf>
    <xf numFmtId="0" fontId="31" fillId="9" borderId="33" xfId="0" applyFont="1" applyFill="1" applyBorder="1" applyAlignment="1" applyProtection="1">
      <alignment horizontal="center"/>
    </xf>
    <xf numFmtId="0" fontId="31" fillId="9" borderId="34" xfId="0" applyFont="1" applyFill="1" applyBorder="1" applyAlignment="1" applyProtection="1">
      <alignment horizontal="center"/>
    </xf>
    <xf numFmtId="0" fontId="31" fillId="9" borderId="35" xfId="0" applyFont="1" applyFill="1" applyBorder="1" applyAlignment="1" applyProtection="1">
      <alignment horizontal="center"/>
    </xf>
    <xf numFmtId="49" fontId="4" fillId="5" borderId="0" xfId="0" applyNumberFormat="1" applyFont="1" applyFill="1" applyBorder="1" applyAlignment="1" applyProtection="1">
      <alignment horizontal="left" vertical="center" inden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49" fontId="28" fillId="0" borderId="13" xfId="0" applyNumberFormat="1" applyFont="1" applyBorder="1" applyAlignment="1" applyProtection="1">
      <alignment horizontal="center" vertical="center"/>
      <protection locked="0"/>
    </xf>
    <xf numFmtId="49" fontId="28" fillId="0" borderId="14" xfId="0" applyNumberFormat="1" applyFont="1" applyBorder="1" applyAlignment="1" applyProtection="1">
      <alignment horizontal="center" vertical="center"/>
      <protection locked="0"/>
    </xf>
    <xf numFmtId="0" fontId="13" fillId="4" borderId="38" xfId="0" applyFont="1" applyFill="1" applyBorder="1" applyAlignment="1" applyProtection="1">
      <alignment horizontal="center" vertical="center" wrapText="1"/>
    </xf>
    <xf numFmtId="0" fontId="13" fillId="4" borderId="39" xfId="0" applyFont="1" applyFill="1" applyBorder="1" applyAlignment="1" applyProtection="1">
      <alignment horizontal="center" vertical="center" wrapText="1"/>
    </xf>
    <xf numFmtId="0" fontId="13" fillId="4" borderId="9" xfId="0" applyFont="1" applyFill="1" applyBorder="1" applyAlignment="1" applyProtection="1">
      <alignment horizontal="center" vertical="center" wrapText="1"/>
    </xf>
    <xf numFmtId="168" fontId="2" fillId="0" borderId="40" xfId="0" applyNumberFormat="1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32" fillId="0" borderId="23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3" fontId="2" fillId="0" borderId="40" xfId="0" applyNumberFormat="1" applyFont="1" applyFill="1" applyBorder="1" applyAlignment="1" applyProtection="1">
      <alignment horizontal="center" vertical="center"/>
    </xf>
    <xf numFmtId="169" fontId="2" fillId="0" borderId="40" xfId="0" applyNumberFormat="1" applyFont="1" applyFill="1" applyBorder="1" applyAlignment="1" applyProtection="1">
      <alignment horizontal="center" vertical="center"/>
      <protection locked="0"/>
    </xf>
    <xf numFmtId="169" fontId="2" fillId="0" borderId="25" xfId="0" applyNumberFormat="1" applyFont="1" applyFill="1" applyBorder="1" applyAlignment="1" applyProtection="1">
      <alignment horizontal="center" vertical="center"/>
      <protection locked="0"/>
    </xf>
    <xf numFmtId="3" fontId="2" fillId="0" borderId="25" xfId="0" applyNumberFormat="1" applyFont="1" applyFill="1" applyBorder="1" applyAlignment="1" applyProtection="1">
      <alignment horizontal="center" vertical="center"/>
    </xf>
    <xf numFmtId="168" fontId="2" fillId="0" borderId="25" xfId="0" applyNumberFormat="1" applyFont="1" applyFill="1" applyBorder="1" applyAlignment="1" applyProtection="1">
      <alignment horizontal="center" vertical="center"/>
    </xf>
    <xf numFmtId="0" fontId="28" fillId="0" borderId="27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 vertical="top" wrapText="1" indent="1"/>
    </xf>
    <xf numFmtId="0" fontId="22" fillId="0" borderId="10" xfId="0" applyFont="1" applyBorder="1" applyAlignment="1" applyProtection="1">
      <alignment horizontal="left" vertical="top" wrapText="1" indent="1"/>
    </xf>
    <xf numFmtId="169" fontId="2" fillId="0" borderId="27" xfId="0" applyNumberFormat="1" applyFont="1" applyFill="1" applyBorder="1" applyAlignment="1" applyProtection="1">
      <alignment horizontal="center" vertical="center"/>
      <protection locked="0"/>
    </xf>
    <xf numFmtId="3" fontId="2" fillId="0" borderId="27" xfId="0" applyNumberFormat="1" applyFont="1" applyFill="1" applyBorder="1" applyAlignment="1" applyProtection="1">
      <alignment horizontal="center" vertical="center"/>
    </xf>
    <xf numFmtId="0" fontId="32" fillId="0" borderId="17" xfId="0" applyFont="1" applyBorder="1" applyAlignment="1" applyProtection="1">
      <alignment horizontal="center" vertical="center"/>
      <protection locked="0"/>
    </xf>
    <xf numFmtId="0" fontId="32" fillId="0" borderId="18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7" xfId="0" applyNumberFormat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/>
    </xf>
    <xf numFmtId="168" fontId="2" fillId="0" borderId="27" xfId="0" applyNumberFormat="1" applyFont="1" applyFill="1" applyBorder="1" applyAlignment="1" applyProtection="1">
      <alignment horizontal="center" vertical="center"/>
    </xf>
    <xf numFmtId="0" fontId="24" fillId="4" borderId="1" xfId="0" applyFont="1" applyFill="1" applyBorder="1" applyAlignment="1" applyProtection="1">
      <alignment horizontal="left" vertical="center" indent="1"/>
    </xf>
    <xf numFmtId="0" fontId="24" fillId="4" borderId="0" xfId="0" applyFont="1" applyFill="1" applyBorder="1" applyAlignment="1" applyProtection="1">
      <alignment horizontal="left" vertical="center" indent="1"/>
    </xf>
    <xf numFmtId="0" fontId="30" fillId="7" borderId="41" xfId="0" applyFont="1" applyFill="1" applyBorder="1" applyAlignment="1">
      <alignment horizontal="center" vertical="center"/>
    </xf>
    <xf numFmtId="0" fontId="30" fillId="7" borderId="42" xfId="0" applyFont="1" applyFill="1" applyBorder="1" applyAlignment="1">
      <alignment horizontal="center" vertical="center"/>
    </xf>
    <xf numFmtId="0" fontId="30" fillId="7" borderId="43" xfId="0" applyFont="1" applyFill="1" applyBorder="1" applyAlignment="1">
      <alignment horizontal="center" vertical="center"/>
    </xf>
    <xf numFmtId="0" fontId="13" fillId="7" borderId="33" xfId="0" applyFont="1" applyFill="1" applyBorder="1" applyAlignment="1">
      <alignment horizontal="center"/>
    </xf>
    <xf numFmtId="0" fontId="13" fillId="7" borderId="35" xfId="0" applyFont="1" applyFill="1" applyBorder="1" applyAlignment="1">
      <alignment horizontal="center"/>
    </xf>
    <xf numFmtId="0" fontId="13" fillId="7" borderId="34" xfId="0" applyFont="1" applyFill="1" applyBorder="1" applyAlignment="1">
      <alignment horizontal="center"/>
    </xf>
    <xf numFmtId="0" fontId="13" fillId="7" borderId="32" xfId="0" applyFont="1" applyFill="1" applyBorder="1" applyAlignment="1">
      <alignment horizontal="center"/>
    </xf>
  </cellXfs>
  <cellStyles count="85">
    <cellStyle name="Gut" xfId="2" builtinId="26"/>
    <cellStyle name="Hyperlink 2" xfId="18" xr:uid="{00000000-0005-0000-0000-000001000000}"/>
    <cellStyle name="Neutral 2" xfId="32" xr:uid="{00000000-0005-0000-0000-000002000000}"/>
    <cellStyle name="Normál 2" xfId="8" xr:uid="{00000000-0005-0000-0000-000003000000}"/>
    <cellStyle name="Normál 2 2" xfId="10" xr:uid="{00000000-0005-0000-0000-000004000000}"/>
    <cellStyle name="Normál 2 2 2" xfId="15" xr:uid="{00000000-0005-0000-0000-000005000000}"/>
    <cellStyle name="Normál 2 2 2 2" xfId="28" xr:uid="{00000000-0005-0000-0000-000006000000}"/>
    <cellStyle name="Normál 2 2 2 2 2" xfId="81" xr:uid="{00000000-0005-0000-0000-000007000000}"/>
    <cellStyle name="Normál 2 2 2 2 3" xfId="55" xr:uid="{00000000-0005-0000-0000-000008000000}"/>
    <cellStyle name="Normál 2 2 2 3" xfId="69" xr:uid="{00000000-0005-0000-0000-000009000000}"/>
    <cellStyle name="Normál 2 2 2 4" xfId="43" xr:uid="{00000000-0005-0000-0000-00000A000000}"/>
    <cellStyle name="Normál 2 2 3" xfId="23" xr:uid="{00000000-0005-0000-0000-00000B000000}"/>
    <cellStyle name="Normál 2 2 3 2" xfId="76" xr:uid="{00000000-0005-0000-0000-00000C000000}"/>
    <cellStyle name="Normál 2 2 3 3" xfId="50" xr:uid="{00000000-0005-0000-0000-00000D000000}"/>
    <cellStyle name="Normál 2 2 4" xfId="64" xr:uid="{00000000-0005-0000-0000-00000E000000}"/>
    <cellStyle name="Normál 2 2 5" xfId="38" xr:uid="{00000000-0005-0000-0000-00000F000000}"/>
    <cellStyle name="Normál 2 3" xfId="13" xr:uid="{00000000-0005-0000-0000-000010000000}"/>
    <cellStyle name="Normál 2 3 2" xfId="26" xr:uid="{00000000-0005-0000-0000-000011000000}"/>
    <cellStyle name="Normál 2 3 2 2" xfId="79" xr:uid="{00000000-0005-0000-0000-000012000000}"/>
    <cellStyle name="Normál 2 3 2 3" xfId="53" xr:uid="{00000000-0005-0000-0000-000013000000}"/>
    <cellStyle name="Normál 2 3 3" xfId="67" xr:uid="{00000000-0005-0000-0000-000014000000}"/>
    <cellStyle name="Normál 2 3 4" xfId="41" xr:uid="{00000000-0005-0000-0000-000015000000}"/>
    <cellStyle name="Normál 2 4" xfId="21" xr:uid="{00000000-0005-0000-0000-000016000000}"/>
    <cellStyle name="Normál 2 4 2" xfId="74" xr:uid="{00000000-0005-0000-0000-000017000000}"/>
    <cellStyle name="Normál 2 4 3" xfId="48" xr:uid="{00000000-0005-0000-0000-000018000000}"/>
    <cellStyle name="Normál 2 5" xfId="62" xr:uid="{00000000-0005-0000-0000-000019000000}"/>
    <cellStyle name="Normál 2 6" xfId="36" xr:uid="{00000000-0005-0000-0000-00001A000000}"/>
    <cellStyle name="Normál 3" xfId="9" xr:uid="{00000000-0005-0000-0000-00001B000000}"/>
    <cellStyle name="Normál 3 2" xfId="11" xr:uid="{00000000-0005-0000-0000-00001C000000}"/>
    <cellStyle name="Normál 3 2 2" xfId="16" xr:uid="{00000000-0005-0000-0000-00001D000000}"/>
    <cellStyle name="Normál 3 2 2 2" xfId="29" xr:uid="{00000000-0005-0000-0000-00001E000000}"/>
    <cellStyle name="Normál 3 2 2 2 2" xfId="82" xr:uid="{00000000-0005-0000-0000-00001F000000}"/>
    <cellStyle name="Normál 3 2 2 2 3" xfId="56" xr:uid="{00000000-0005-0000-0000-000020000000}"/>
    <cellStyle name="Normál 3 2 2 3" xfId="70" xr:uid="{00000000-0005-0000-0000-000021000000}"/>
    <cellStyle name="Normál 3 2 2 4" xfId="44" xr:uid="{00000000-0005-0000-0000-000022000000}"/>
    <cellStyle name="Normál 3 2 3" xfId="24" xr:uid="{00000000-0005-0000-0000-000023000000}"/>
    <cellStyle name="Normál 3 2 3 2" xfId="77" xr:uid="{00000000-0005-0000-0000-000024000000}"/>
    <cellStyle name="Normál 3 2 3 3" xfId="51" xr:uid="{00000000-0005-0000-0000-000025000000}"/>
    <cellStyle name="Normál 3 2 4" xfId="65" xr:uid="{00000000-0005-0000-0000-000026000000}"/>
    <cellStyle name="Normál 3 2 5" xfId="39" xr:uid="{00000000-0005-0000-0000-000027000000}"/>
    <cellStyle name="Normál 3 3" xfId="14" xr:uid="{00000000-0005-0000-0000-000028000000}"/>
    <cellStyle name="Normál 3 3 2" xfId="27" xr:uid="{00000000-0005-0000-0000-000029000000}"/>
    <cellStyle name="Normál 3 3 2 2" xfId="80" xr:uid="{00000000-0005-0000-0000-00002A000000}"/>
    <cellStyle name="Normál 3 3 2 3" xfId="54" xr:uid="{00000000-0005-0000-0000-00002B000000}"/>
    <cellStyle name="Normál 3 3 3" xfId="68" xr:uid="{00000000-0005-0000-0000-00002C000000}"/>
    <cellStyle name="Normál 3 3 4" xfId="42" xr:uid="{00000000-0005-0000-0000-00002D000000}"/>
    <cellStyle name="Normál 3 4" xfId="22" xr:uid="{00000000-0005-0000-0000-00002E000000}"/>
    <cellStyle name="Normál 3 4 2" xfId="75" xr:uid="{00000000-0005-0000-0000-00002F000000}"/>
    <cellStyle name="Normál 3 4 3" xfId="49" xr:uid="{00000000-0005-0000-0000-000030000000}"/>
    <cellStyle name="Normál 3 5" xfId="63" xr:uid="{00000000-0005-0000-0000-000031000000}"/>
    <cellStyle name="Normál 3 6" xfId="37" xr:uid="{00000000-0005-0000-0000-000032000000}"/>
    <cellStyle name="Schlecht" xfId="1" builtinId="27"/>
    <cellStyle name="Standard" xfId="0" builtinId="0"/>
    <cellStyle name="Standard 2" xfId="3" xr:uid="{00000000-0005-0000-0000-000035000000}"/>
    <cellStyle name="Standard 2 2" xfId="17" xr:uid="{00000000-0005-0000-0000-000036000000}"/>
    <cellStyle name="Standard 2 2 2" xfId="30" xr:uid="{00000000-0005-0000-0000-000037000000}"/>
    <cellStyle name="Standard 2 2 2 2" xfId="83" xr:uid="{00000000-0005-0000-0000-000038000000}"/>
    <cellStyle name="Standard 2 2 2 3" xfId="57" xr:uid="{00000000-0005-0000-0000-000039000000}"/>
    <cellStyle name="Standard 2 2 3" xfId="71" xr:uid="{00000000-0005-0000-0000-00003A000000}"/>
    <cellStyle name="Standard 2 2 4" xfId="45" xr:uid="{00000000-0005-0000-0000-00003B000000}"/>
    <cellStyle name="Standard 2 3" xfId="12" xr:uid="{00000000-0005-0000-0000-00003C000000}"/>
    <cellStyle name="Standard 2 3 2" xfId="25" xr:uid="{00000000-0005-0000-0000-00003D000000}"/>
    <cellStyle name="Standard 2 3 2 2" xfId="78" xr:uid="{00000000-0005-0000-0000-00003E000000}"/>
    <cellStyle name="Standard 2 3 2 3" xfId="52" xr:uid="{00000000-0005-0000-0000-00003F000000}"/>
    <cellStyle name="Standard 2 3 3" xfId="66" xr:uid="{00000000-0005-0000-0000-000040000000}"/>
    <cellStyle name="Standard 2 3 4" xfId="40" xr:uid="{00000000-0005-0000-0000-000041000000}"/>
    <cellStyle name="Standard 3" xfId="5" xr:uid="{00000000-0005-0000-0000-000042000000}"/>
    <cellStyle name="Standard 3 2" xfId="19" xr:uid="{00000000-0005-0000-0000-000043000000}"/>
    <cellStyle name="Standard 3 2 2" xfId="31" xr:uid="{00000000-0005-0000-0000-000044000000}"/>
    <cellStyle name="Standard 3 2 2 2" xfId="84" xr:uid="{00000000-0005-0000-0000-000045000000}"/>
    <cellStyle name="Standard 3 2 2 3" xfId="58" xr:uid="{00000000-0005-0000-0000-000046000000}"/>
    <cellStyle name="Standard 3 2 3" xfId="72" xr:uid="{00000000-0005-0000-0000-000047000000}"/>
    <cellStyle name="Standard 3 2 4" xfId="46" xr:uid="{00000000-0005-0000-0000-000048000000}"/>
    <cellStyle name="Standard 4" xfId="4" xr:uid="{00000000-0005-0000-0000-000049000000}"/>
    <cellStyle name="Standard 4 2" xfId="6" xr:uid="{00000000-0005-0000-0000-00004A000000}"/>
    <cellStyle name="Standard 4 2 2" xfId="60" xr:uid="{00000000-0005-0000-0000-00004B000000}"/>
    <cellStyle name="Standard 4 2 3" xfId="34" xr:uid="{00000000-0005-0000-0000-00004C000000}"/>
    <cellStyle name="Standard 4 3" xfId="7" xr:uid="{00000000-0005-0000-0000-00004D000000}"/>
    <cellStyle name="Standard 4 3 2" xfId="61" xr:uid="{00000000-0005-0000-0000-00004E000000}"/>
    <cellStyle name="Standard 4 3 3" xfId="35" xr:uid="{00000000-0005-0000-0000-00004F000000}"/>
    <cellStyle name="Standard 4 4" xfId="20" xr:uid="{00000000-0005-0000-0000-000050000000}"/>
    <cellStyle name="Standard 4 4 2" xfId="73" xr:uid="{00000000-0005-0000-0000-000051000000}"/>
    <cellStyle name="Standard 4 4 3" xfId="47" xr:uid="{00000000-0005-0000-0000-000052000000}"/>
    <cellStyle name="Standard 4 5" xfId="59" xr:uid="{00000000-0005-0000-0000-000053000000}"/>
    <cellStyle name="Standard 4 6" xfId="33" xr:uid="{00000000-0005-0000-0000-000054000000}"/>
  </cellStyles>
  <dxfs count="89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7CE"/>
      <color rgb="FFFFEB9C"/>
      <color rgb="FFC6EFCE"/>
      <color rgb="FFCCFFCC"/>
      <color rgb="FFACEEFE"/>
      <color rgb="FF5EE0FE"/>
      <color rgb="FF99FFCC"/>
      <color rgb="FFBF0000"/>
      <color rgb="FFC6EF9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72</xdr:row>
      <xdr:rowOff>133350</xdr:rowOff>
    </xdr:from>
    <xdr:to>
      <xdr:col>8</xdr:col>
      <xdr:colOff>215999</xdr:colOff>
      <xdr:row>72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771649" y="11210925"/>
          <a:ext cx="2160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57149</xdr:colOff>
      <xdr:row>79</xdr:row>
      <xdr:rowOff>133350</xdr:rowOff>
    </xdr:from>
    <xdr:to>
      <xdr:col>8</xdr:col>
      <xdr:colOff>215999</xdr:colOff>
      <xdr:row>79</xdr:row>
      <xdr:rowOff>133350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771649" y="12963525"/>
          <a:ext cx="2160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46</xdr:col>
      <xdr:colOff>38100</xdr:colOff>
      <xdr:row>0</xdr:row>
      <xdr:rowOff>695324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1ECCB4E0-F6FC-45AE-ADE5-BB7EE4FEECF1}"/>
            </a:ext>
          </a:extLst>
        </xdr:cNvPr>
        <xdr:cNvSpPr txBox="1"/>
      </xdr:nvSpPr>
      <xdr:spPr>
        <a:xfrm>
          <a:off x="0" y="0"/>
          <a:ext cx="8820150" cy="69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000" b="1">
              <a:solidFill>
                <a:schemeClr val="dk1"/>
              </a:solidFill>
            </a:rPr>
            <a:t>Module</a:t>
          </a:r>
          <a:r>
            <a:rPr lang="de-CH" sz="2000" b="1" baseline="0">
              <a:solidFill>
                <a:schemeClr val="dk1"/>
              </a:solidFill>
            </a:rPr>
            <a:t> d'ordine </a:t>
          </a:r>
          <a:r>
            <a:rPr lang="de-CH" sz="2000" b="1">
              <a:solidFill>
                <a:schemeClr val="accent1"/>
              </a:solidFill>
            </a:rPr>
            <a:t>RUWA ruwinox Armatura in acciaio inox</a:t>
          </a:r>
        </a:p>
        <a:p>
          <a:pPr algn="ctr"/>
          <a:r>
            <a:rPr lang="de-CH" sz="1800" b="1">
              <a:solidFill>
                <a:schemeClr val="accent1"/>
              </a:solidFill>
            </a:rPr>
            <a:t>Forme speciali</a:t>
          </a:r>
        </a:p>
      </xdr:txBody>
    </xdr:sp>
    <xdr:clientData/>
  </xdr:twoCellAnchor>
  <xdr:twoCellAnchor editAs="oneCell">
    <xdr:from>
      <xdr:col>0</xdr:col>
      <xdr:colOff>104775</xdr:colOff>
      <xdr:row>90</xdr:row>
      <xdr:rowOff>85725</xdr:rowOff>
    </xdr:from>
    <xdr:to>
      <xdr:col>10</xdr:col>
      <xdr:colOff>106125</xdr:colOff>
      <xdr:row>91</xdr:row>
      <xdr:rowOff>217125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AC0620C2-9A20-4DC1-9F2A-F3AE0AFFE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5068550"/>
          <a:ext cx="2344500" cy="36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G." displayName="BG." ref="B23:B30" totalsRowShown="0" headerRowDxfId="59" dataDxfId="58">
  <autoFilter ref="B23:B30" xr:uid="{00000000-0009-0000-0100-000001000000}"/>
  <tableColumns count="1">
    <tableColumn id="1" xr3:uid="{00000000-0010-0000-0000-000001000000}" name="BG." dataDxfId="5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BU." displayName="BU." ref="T23:T27" totalsRowShown="0" headerRowDxfId="32" dataDxfId="31">
  <autoFilter ref="T23:T27" xr:uid="{00000000-0009-0000-0100-00000B000000}"/>
  <tableColumns count="1">
    <tableColumn id="1" xr3:uid="{00000000-0010-0000-0900-000001000000}" name="BU." dataDxfId="3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A6." displayName="A6." ref="B17:B18" totalsRowShown="0" headerRowDxfId="29" dataDxfId="28">
  <autoFilter ref="B17:B18" xr:uid="{00000000-0009-0000-0100-00000D000000}"/>
  <tableColumns count="1">
    <tableColumn id="1" xr3:uid="{00000000-0010-0000-0A00-000001000000}" name="A6." dataDxfId="2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A8." displayName="A8." ref="D17:D19" totalsRowShown="0" headerRowDxfId="26" dataDxfId="25">
  <autoFilter ref="D17:D19" xr:uid="{00000000-0009-0000-0100-00000E000000}"/>
  <tableColumns count="1">
    <tableColumn id="1" xr3:uid="{00000000-0010-0000-0B00-000001000000}" name="A8." dataDxfId="2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A10." displayName="A10." ref="F17:F19" totalsRowShown="0" headerRowDxfId="23" dataDxfId="22">
  <autoFilter ref="F17:F19" xr:uid="{00000000-0009-0000-0100-00000F000000}"/>
  <tableColumns count="1">
    <tableColumn id="1" xr3:uid="{00000000-0010-0000-0C00-000001000000}" name="A10." dataDxfId="21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A12." displayName="A12." ref="H17:H18" totalsRowShown="0" headerRowDxfId="20" dataDxfId="19">
  <autoFilter ref="H17:H18" xr:uid="{00000000-0009-0000-0100-000010000000}"/>
  <tableColumns count="1">
    <tableColumn id="1" xr3:uid="{00000000-0010-0000-0D00-000001000000}" name="A12." dataDxfId="18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A14." displayName="A14." ref="J17:J18" totalsRowShown="0" headerRowDxfId="17" dataDxfId="16">
  <autoFilter ref="J17:J18" xr:uid="{00000000-0009-0000-0100-000011000000}"/>
  <tableColumns count="1">
    <tableColumn id="1" xr3:uid="{00000000-0010-0000-0E00-000001000000}" name="A14." dataDxfId="1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A16." displayName="A16." ref="L17:L18" totalsRowShown="0" headerRowDxfId="14" dataDxfId="13">
  <autoFilter ref="L17:L18" xr:uid="{00000000-0009-0000-0100-000012000000}"/>
  <tableColumns count="1">
    <tableColumn id="1" xr3:uid="{00000000-0010-0000-0F00-000001000000}" name="A16." dataDxfId="1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A20." displayName="A20." ref="N17:N18" totalsRowShown="0" headerRowDxfId="11" dataDxfId="10">
  <autoFilter ref="N17:N18" xr:uid="{00000000-0009-0000-0100-000013000000}"/>
  <tableColumns count="1">
    <tableColumn id="1" xr3:uid="{00000000-0010-0000-1000-000001000000}" name="A20." dataDxfId="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1000000}" name="SUNOmini" displayName="SUNOmini" ref="F34:F37" totalsRowShown="0">
  <autoFilter ref="F34:F37" xr:uid="{00000000-0009-0000-0100-000005000000}"/>
  <tableColumns count="1">
    <tableColumn id="1" xr3:uid="{00000000-0010-0000-1100-000001000000}" name="SUNO-mini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2000000}" name="KUFUmini" displayName="KUFUmini" ref="H34:H41" totalsRowShown="0">
  <autoFilter ref="H34:H41" xr:uid="{00000000-0009-0000-0100-00000C000000}"/>
  <tableColumns count="1">
    <tableColumn id="1" xr3:uid="{00000000-0010-0000-1200-000001000000}" name="KUFU-min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B." displayName="BB." ref="D23:D27" totalsRowShown="0" headerRowDxfId="56" dataDxfId="55">
  <autoFilter ref="D23:D27" xr:uid="{00000000-0009-0000-0100-000002000000}"/>
  <tableColumns count="1">
    <tableColumn id="1" xr3:uid="{00000000-0010-0000-0100-000001000000}" name="BB." dataDxfId="54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KUFU" displayName="KUFU" ref="D34:D124" totalsRowShown="0">
  <autoFilter ref="D34:D124" xr:uid="{00000000-0009-0000-0100-000014000000}"/>
  <tableColumns count="1">
    <tableColumn id="1" xr3:uid="{00000000-0010-0000-1300-000001000000}" name="KUFU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SUNO" displayName="SUNO" ref="B34:B143" totalsRowShown="0" dataDxfId="8">
  <autoFilter ref="B34:B143" xr:uid="{00000000-0009-0000-0100-000015000000}"/>
  <tableColumns count="1">
    <tableColumn id="1" xr3:uid="{00000000-0010-0000-1400-000001000000}" name="SUNO" dataDxfId="7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KUFUISO" displayName="KUFUISO" ref="J34:J36" totalsRowShown="0">
  <autoFilter ref="J34:J36" xr:uid="{00000000-0009-0000-0100-000016000000}"/>
  <tableColumns count="1">
    <tableColumn id="1" xr3:uid="{00000000-0010-0000-1500-000001000000}" name="KUFUISO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KUFUminiISO" displayName="KUFUminiISO" ref="L34:L36" totalsRowShown="0">
  <autoFilter ref="L34:L36" xr:uid="{00000000-0009-0000-0100-000017000000}"/>
  <tableColumns count="1">
    <tableColumn id="1" xr3:uid="{00000000-0010-0000-1600-000001000000}" name="KUFUminiISO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Stk" displayName="Stk" ref="N34:N84" totalsRowShown="0" headerRowDxfId="6" dataDxfId="5">
  <autoFilter ref="N34:N84" xr:uid="{00000000-0009-0000-0100-000018000000}"/>
  <tableColumns count="1">
    <tableColumn id="1" xr3:uid="{00000000-0010-0000-1700-000001000000}" name="Stk" dataDxfId="4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9C177DC-86F7-4BD2-82AC-387A6BE3F32D}" name="STÜBÜ" displayName="STÜBÜ" ref="P34:P120" totalsRowShown="0" headerRowDxfId="3" dataDxfId="2" tableBorderDxfId="1">
  <autoFilter ref="P34:P120" xr:uid="{E9198A35-D019-4617-AE57-E152DD252365}"/>
  <tableColumns count="1">
    <tableColumn id="1" xr3:uid="{C30497FA-E3A7-4416-A66C-02067A1FCB70}" name="STÜBÜ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BC." displayName="BC." ref="F23:F27" totalsRowShown="0" headerRowDxfId="53" dataDxfId="52">
  <autoFilter ref="F23:F27" xr:uid="{00000000-0009-0000-0100-000003000000}"/>
  <tableColumns count="1">
    <tableColumn id="1" xr3:uid="{00000000-0010-0000-0200-000001000000}" name="BC." dataDxfId="5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BD." displayName="BD." ref="H23:H27" totalsRowShown="0" headerRowDxfId="50" dataDxfId="49">
  <autoFilter ref="H23:H27" xr:uid="{00000000-0009-0000-0100-000004000000}"/>
  <tableColumns count="1">
    <tableColumn id="1" xr3:uid="{00000000-0010-0000-0300-000001000000}" name="BD." dataDxfId="4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BF." displayName="BF." ref="J23:J27" totalsRowShown="0" headerRowDxfId="47" dataDxfId="46">
  <autoFilter ref="J23:J27" xr:uid="{00000000-0009-0000-0100-000006000000}"/>
  <tableColumns count="1">
    <tableColumn id="1" xr3:uid="{00000000-0010-0000-0400-000001000000}" name="BF." dataDxfId="4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BJ." displayName="BJ." ref="L23:L27" totalsRowShown="0" headerRowDxfId="44" dataDxfId="43">
  <autoFilter ref="L23:L27" xr:uid="{00000000-0009-0000-0100-000007000000}"/>
  <tableColumns count="1">
    <tableColumn id="1" xr3:uid="{00000000-0010-0000-0500-000001000000}" name="BJ." dataDxfId="4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BK." displayName="BK." ref="N23:N27" totalsRowShown="0" headerRowDxfId="41" dataDxfId="40">
  <autoFilter ref="N23:N27" xr:uid="{00000000-0009-0000-0100-000008000000}"/>
  <tableColumns count="1">
    <tableColumn id="1" xr3:uid="{00000000-0010-0000-0600-000001000000}" name="BK." dataDxfId="3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BL." displayName="BL." ref="P23:P27" totalsRowShown="0" headerRowDxfId="38" dataDxfId="37">
  <autoFilter ref="P23:P27" xr:uid="{00000000-0009-0000-0100-000009000000}"/>
  <tableColumns count="1">
    <tableColumn id="1" xr3:uid="{00000000-0010-0000-0700-000001000000}" name="BL." dataDxfId="3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BS." displayName="BS." ref="R23:R27" totalsRowShown="0" headerRowDxfId="35" dataDxfId="34">
  <autoFilter ref="R23:R27" xr:uid="{00000000-0009-0000-0100-00000A000000}"/>
  <tableColumns count="1">
    <tableColumn id="1" xr3:uid="{00000000-0010-0000-0800-000001000000}" name="BS." dataDxfId="3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BS95"/>
  <sheetViews>
    <sheetView showGridLines="0" showRowColHeaders="0" tabSelected="1" zoomScaleNormal="100" zoomScaleSheetLayoutView="100" zoomScalePageLayoutView="85" workbookViewId="0">
      <selection activeCell="A3" sqref="A3:J3"/>
    </sheetView>
  </sheetViews>
  <sheetFormatPr baseColWidth="10" defaultColWidth="0" defaultRowHeight="13.5" customHeight="1" zeroHeight="1" x14ac:dyDescent="0.25"/>
  <cols>
    <col min="1" max="2" width="4" style="44" customWidth="1"/>
    <col min="3" max="3" width="0.85546875" style="44" customWidth="1"/>
    <col min="4" max="4" width="4" style="44" customWidth="1"/>
    <col min="5" max="6" width="4.28515625" style="44" customWidth="1"/>
    <col min="7" max="7" width="4.28515625" style="11" customWidth="1"/>
    <col min="8" max="8" width="0.85546875" style="44" customWidth="1"/>
    <col min="9" max="11" width="4.28515625" style="44" customWidth="1"/>
    <col min="12" max="12" width="4.140625" style="44" customWidth="1"/>
    <col min="13" max="14" width="4.28515625" style="44" customWidth="1"/>
    <col min="15" max="15" width="0.85546875" style="11" customWidth="1"/>
    <col min="16" max="17" width="4.28515625" style="44" customWidth="1"/>
    <col min="18" max="18" width="0.85546875" style="44" customWidth="1"/>
    <col min="19" max="19" width="4.28515625" style="44" customWidth="1"/>
    <col min="20" max="20" width="4.28515625" style="11" customWidth="1"/>
    <col min="21" max="25" width="4.28515625" style="44" customWidth="1"/>
    <col min="26" max="26" width="0.85546875" style="44" customWidth="1"/>
    <col min="27" max="30" width="1.85546875" style="11" customWidth="1"/>
    <col min="31" max="37" width="1.85546875" style="44" customWidth="1"/>
    <col min="38" max="53" width="2" style="44" customWidth="1"/>
    <col min="54" max="54" width="0.140625" style="44" customWidth="1"/>
    <col min="55" max="55" width="6.140625" style="44" hidden="1" customWidth="1"/>
    <col min="56" max="56" width="11.5703125" style="44" hidden="1" customWidth="1"/>
    <col min="57" max="58" width="11.42578125" style="44" hidden="1" customWidth="1"/>
    <col min="59" max="59" width="8.5703125" style="44" hidden="1" customWidth="1"/>
    <col min="60" max="60" width="12.7109375" style="44" hidden="1" customWidth="1"/>
    <col min="61" max="64" width="11.42578125" style="44" hidden="1" customWidth="1"/>
    <col min="65" max="65" width="6.140625" style="44" hidden="1" customWidth="1"/>
    <col min="66" max="69" width="11.42578125" style="44" hidden="1" customWidth="1"/>
    <col min="70" max="71" width="6.140625" style="44" hidden="1" customWidth="1"/>
    <col min="72" max="16384" width="11.42578125" style="44" hidden="1"/>
  </cols>
  <sheetData>
    <row r="1" spans="1:56" s="10" customFormat="1" ht="54.95" customHeight="1" x14ac:dyDescent="0.25">
      <c r="A1" s="3"/>
      <c r="B1" s="3"/>
      <c r="C1" s="3"/>
      <c r="D1" s="3"/>
      <c r="E1" s="3"/>
      <c r="F1" s="3"/>
      <c r="G1" s="6"/>
      <c r="H1" s="3"/>
      <c r="I1" s="12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120" t="s">
        <v>488</v>
      </c>
      <c r="AW1" s="121"/>
      <c r="AX1" s="121"/>
      <c r="AY1" s="121"/>
      <c r="AZ1" s="121"/>
      <c r="BA1" s="121"/>
    </row>
    <row r="2" spans="1:56" s="26" customFormat="1" ht="20.100000000000001" customHeight="1" x14ac:dyDescent="0.25">
      <c r="A2" s="119" t="s">
        <v>357</v>
      </c>
      <c r="B2" s="160"/>
      <c r="C2" s="160"/>
      <c r="D2" s="160"/>
      <c r="E2" s="160"/>
      <c r="F2" s="160"/>
      <c r="G2" s="160"/>
      <c r="H2" s="160"/>
      <c r="I2" s="160"/>
      <c r="J2" s="160"/>
      <c r="K2" s="117" t="s">
        <v>361</v>
      </c>
      <c r="L2" s="118"/>
      <c r="M2" s="118"/>
      <c r="N2" s="118"/>
      <c r="O2" s="118"/>
      <c r="P2" s="118"/>
      <c r="Q2" s="118"/>
      <c r="R2" s="118"/>
      <c r="S2" s="118"/>
      <c r="T2" s="119"/>
      <c r="U2" s="117" t="s">
        <v>364</v>
      </c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9"/>
      <c r="AI2" s="117" t="s">
        <v>367</v>
      </c>
      <c r="AJ2" s="118"/>
      <c r="AK2" s="118"/>
      <c r="AL2" s="118"/>
      <c r="AM2" s="118"/>
      <c r="AN2" s="118"/>
      <c r="AO2" s="118"/>
      <c r="AP2" s="118"/>
      <c r="AQ2" s="118"/>
      <c r="AR2" s="119"/>
      <c r="AS2" s="117" t="s">
        <v>370</v>
      </c>
      <c r="AT2" s="118"/>
      <c r="AU2" s="118"/>
      <c r="AV2" s="118"/>
      <c r="AW2" s="118"/>
      <c r="AX2" s="118"/>
      <c r="AY2" s="118"/>
      <c r="AZ2" s="118"/>
      <c r="BA2" s="118"/>
      <c r="BB2" s="22"/>
    </row>
    <row r="3" spans="1:56" s="10" customFormat="1" ht="20.100000000000001" customHeight="1" x14ac:dyDescent="0.25">
      <c r="A3" s="175"/>
      <c r="B3" s="176"/>
      <c r="C3" s="176"/>
      <c r="D3" s="176"/>
      <c r="E3" s="176"/>
      <c r="F3" s="176"/>
      <c r="G3" s="176"/>
      <c r="H3" s="176"/>
      <c r="I3" s="176"/>
      <c r="J3" s="176"/>
      <c r="K3" s="172"/>
      <c r="L3" s="173"/>
      <c r="M3" s="173"/>
      <c r="N3" s="173"/>
      <c r="O3" s="173"/>
      <c r="P3" s="173"/>
      <c r="Q3" s="173"/>
      <c r="R3" s="173"/>
      <c r="S3" s="173"/>
      <c r="T3" s="174"/>
      <c r="U3" s="17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175"/>
      <c r="AI3" s="172"/>
      <c r="AJ3" s="222"/>
      <c r="AK3" s="222"/>
      <c r="AL3" s="222"/>
      <c r="AM3" s="222"/>
      <c r="AN3" s="222"/>
      <c r="AO3" s="222"/>
      <c r="AP3" s="222"/>
      <c r="AQ3" s="222"/>
      <c r="AR3" s="175"/>
      <c r="AS3" s="172"/>
      <c r="AT3" s="233"/>
      <c r="AU3" s="233"/>
      <c r="AV3" s="233"/>
      <c r="AW3" s="233"/>
      <c r="AX3" s="233"/>
      <c r="AY3" s="233"/>
      <c r="AZ3" s="233"/>
      <c r="BA3" s="233"/>
    </row>
    <row r="4" spans="1:56" s="26" customFormat="1" ht="20.100000000000001" customHeight="1" x14ac:dyDescent="0.25">
      <c r="A4" s="119" t="s">
        <v>358</v>
      </c>
      <c r="B4" s="160"/>
      <c r="C4" s="160"/>
      <c r="D4" s="160"/>
      <c r="E4" s="160"/>
      <c r="F4" s="160"/>
      <c r="G4" s="160"/>
      <c r="H4" s="160"/>
      <c r="I4" s="160"/>
      <c r="J4" s="160"/>
      <c r="K4" s="117" t="s">
        <v>362</v>
      </c>
      <c r="L4" s="118"/>
      <c r="M4" s="118"/>
      <c r="N4" s="118"/>
      <c r="O4" s="118"/>
      <c r="P4" s="118"/>
      <c r="Q4" s="118"/>
      <c r="R4" s="118"/>
      <c r="S4" s="118"/>
      <c r="T4" s="119"/>
      <c r="U4" s="117" t="s">
        <v>365</v>
      </c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9"/>
      <c r="AI4" s="117" t="s">
        <v>368</v>
      </c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22"/>
    </row>
    <row r="5" spans="1:56" s="10" customFormat="1" ht="20.100000000000001" customHeight="1" x14ac:dyDescent="0.25">
      <c r="A5" s="177"/>
      <c r="B5" s="178"/>
      <c r="C5" s="178"/>
      <c r="D5" s="178"/>
      <c r="E5" s="178"/>
      <c r="F5" s="178"/>
      <c r="G5" s="178"/>
      <c r="H5" s="178"/>
      <c r="I5" s="178"/>
      <c r="J5" s="179"/>
      <c r="K5" s="158"/>
      <c r="L5" s="161"/>
      <c r="M5" s="161"/>
      <c r="N5" s="161"/>
      <c r="O5" s="161"/>
      <c r="P5" s="161"/>
      <c r="Q5" s="161"/>
      <c r="R5" s="161"/>
      <c r="S5" s="161"/>
      <c r="T5" s="162"/>
      <c r="U5" s="158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221"/>
      <c r="AI5" s="158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</row>
    <row r="6" spans="1:56" s="10" customFormat="1" ht="20.100000000000001" customHeight="1" x14ac:dyDescent="0.25">
      <c r="A6" s="119" t="s">
        <v>359</v>
      </c>
      <c r="B6" s="160"/>
      <c r="C6" s="160"/>
      <c r="D6" s="160"/>
      <c r="E6" s="160"/>
      <c r="F6" s="160"/>
      <c r="G6" s="160"/>
      <c r="H6" s="160"/>
      <c r="I6" s="160"/>
      <c r="J6" s="117"/>
      <c r="K6" s="163"/>
      <c r="L6" s="161"/>
      <c r="M6" s="161"/>
      <c r="N6" s="161"/>
      <c r="O6" s="161"/>
      <c r="P6" s="161"/>
      <c r="Q6" s="161"/>
      <c r="R6" s="161"/>
      <c r="S6" s="161"/>
      <c r="T6" s="162"/>
      <c r="U6" s="158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221"/>
      <c r="AI6" s="158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</row>
    <row r="7" spans="1:56" s="10" customFormat="1" ht="20.100000000000001" customHeight="1" x14ac:dyDescent="0.25">
      <c r="A7" s="180"/>
      <c r="B7" s="176"/>
      <c r="C7" s="176"/>
      <c r="D7" s="176"/>
      <c r="E7" s="176"/>
      <c r="F7" s="176"/>
      <c r="G7" s="176"/>
      <c r="H7" s="176"/>
      <c r="I7" s="176"/>
      <c r="J7" s="181"/>
      <c r="K7" s="163"/>
      <c r="L7" s="161"/>
      <c r="M7" s="161"/>
      <c r="N7" s="161"/>
      <c r="O7" s="161"/>
      <c r="P7" s="161"/>
      <c r="Q7" s="161"/>
      <c r="R7" s="161"/>
      <c r="S7" s="161"/>
      <c r="T7" s="162"/>
      <c r="U7" s="158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221"/>
      <c r="AI7" s="158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</row>
    <row r="8" spans="1:56" s="26" customFormat="1" ht="20.100000000000001" customHeight="1" x14ac:dyDescent="0.25">
      <c r="A8" s="119" t="s">
        <v>487</v>
      </c>
      <c r="B8" s="160"/>
      <c r="C8" s="160"/>
      <c r="D8" s="160"/>
      <c r="E8" s="160"/>
      <c r="F8" s="160"/>
      <c r="G8" s="160"/>
      <c r="H8" s="160"/>
      <c r="I8" s="160"/>
      <c r="J8" s="117"/>
      <c r="K8" s="118" t="s">
        <v>363</v>
      </c>
      <c r="L8" s="118"/>
      <c r="M8" s="118"/>
      <c r="N8" s="118"/>
      <c r="O8" s="118"/>
      <c r="P8" s="118"/>
      <c r="Q8" s="118"/>
      <c r="R8" s="118"/>
      <c r="S8" s="118"/>
      <c r="T8" s="119"/>
      <c r="U8" s="117" t="s">
        <v>366</v>
      </c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9"/>
      <c r="AI8" s="117" t="s">
        <v>369</v>
      </c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</row>
    <row r="9" spans="1:56" s="10" customFormat="1" ht="20.100000000000001" customHeight="1" x14ac:dyDescent="0.25">
      <c r="A9" s="180"/>
      <c r="B9" s="176"/>
      <c r="C9" s="176"/>
      <c r="D9" s="176"/>
      <c r="E9" s="176"/>
      <c r="F9" s="176"/>
      <c r="G9" s="176"/>
      <c r="H9" s="176"/>
      <c r="I9" s="176"/>
      <c r="J9" s="181"/>
      <c r="K9" s="158"/>
      <c r="L9" s="161"/>
      <c r="M9" s="161"/>
      <c r="N9" s="161"/>
      <c r="O9" s="161"/>
      <c r="P9" s="161"/>
      <c r="Q9" s="161"/>
      <c r="R9" s="161"/>
      <c r="S9" s="161"/>
      <c r="T9" s="162"/>
      <c r="U9" s="158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221"/>
      <c r="AI9" s="158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</row>
    <row r="10" spans="1:56" s="10" customFormat="1" ht="20.100000000000001" customHeight="1" x14ac:dyDescent="0.25">
      <c r="A10" s="118" t="s">
        <v>360</v>
      </c>
      <c r="B10" s="118"/>
      <c r="C10" s="118"/>
      <c r="D10" s="118"/>
      <c r="E10" s="118"/>
      <c r="F10" s="118"/>
      <c r="G10" s="118"/>
      <c r="H10" s="118"/>
      <c r="I10" s="118"/>
      <c r="J10" s="119"/>
      <c r="K10" s="163"/>
      <c r="L10" s="161"/>
      <c r="M10" s="161"/>
      <c r="N10" s="161"/>
      <c r="O10" s="161"/>
      <c r="P10" s="161"/>
      <c r="Q10" s="161"/>
      <c r="R10" s="161"/>
      <c r="S10" s="161"/>
      <c r="T10" s="162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221"/>
      <c r="AI10" s="158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</row>
    <row r="11" spans="1:56" s="10" customFormat="1" ht="20.100000000000001" customHeight="1" x14ac:dyDescent="0.25">
      <c r="A11" s="180"/>
      <c r="B11" s="176"/>
      <c r="C11" s="176"/>
      <c r="D11" s="176"/>
      <c r="E11" s="176"/>
      <c r="F11" s="176"/>
      <c r="G11" s="176"/>
      <c r="H11" s="176"/>
      <c r="I11" s="176"/>
      <c r="J11" s="181"/>
      <c r="K11" s="163"/>
      <c r="L11" s="161"/>
      <c r="M11" s="161"/>
      <c r="N11" s="161"/>
      <c r="O11" s="161"/>
      <c r="P11" s="161"/>
      <c r="Q11" s="161"/>
      <c r="R11" s="161"/>
      <c r="S11" s="161"/>
      <c r="T11" s="162"/>
      <c r="U11" s="158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221"/>
      <c r="AI11" s="158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</row>
    <row r="12" spans="1:56" s="10" customFormat="1" ht="7.5" customHeight="1" x14ac:dyDescent="0.25">
      <c r="A12" s="4"/>
      <c r="B12" s="4"/>
      <c r="C12" s="4"/>
      <c r="D12" s="4"/>
      <c r="E12" s="4"/>
      <c r="F12" s="4"/>
      <c r="G12" s="7"/>
      <c r="H12" s="4"/>
      <c r="I12" s="4"/>
      <c r="J12" s="4"/>
      <c r="K12" s="4"/>
      <c r="L12" s="4"/>
      <c r="M12" s="4"/>
      <c r="N12" s="4"/>
      <c r="O12" s="7"/>
      <c r="P12" s="4"/>
      <c r="Q12" s="4"/>
      <c r="R12" s="4"/>
      <c r="S12" s="4"/>
      <c r="T12" s="7"/>
      <c r="U12" s="4"/>
      <c r="V12" s="4"/>
      <c r="W12" s="4"/>
      <c r="X12" s="4"/>
      <c r="Y12" s="4"/>
      <c r="Z12" s="4"/>
      <c r="AA12" s="7"/>
      <c r="AB12" s="7"/>
      <c r="AC12" s="7"/>
      <c r="AD12" s="7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1:56" ht="15" customHeight="1" thickBot="1" x14ac:dyDescent="0.3">
      <c r="A13" s="230" t="s">
        <v>489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2"/>
    </row>
    <row r="14" spans="1:56" s="10" customFormat="1" ht="18" customHeight="1" thickBot="1" x14ac:dyDescent="0.3">
      <c r="A14" s="128" t="s">
        <v>8</v>
      </c>
      <c r="B14" s="128"/>
      <c r="C14" s="5"/>
      <c r="D14" s="128" t="s">
        <v>383</v>
      </c>
      <c r="E14" s="128"/>
      <c r="F14" s="128"/>
      <c r="G14" s="128"/>
      <c r="H14" s="50"/>
      <c r="I14" s="128" t="s">
        <v>372</v>
      </c>
      <c r="J14" s="128"/>
      <c r="K14" s="128"/>
      <c r="L14" s="128"/>
      <c r="M14" s="128"/>
      <c r="N14" s="128"/>
      <c r="O14" s="5"/>
      <c r="P14" s="142" t="s">
        <v>376</v>
      </c>
      <c r="Q14" s="143"/>
      <c r="R14" s="5"/>
      <c r="S14" s="128" t="s">
        <v>373</v>
      </c>
      <c r="T14" s="128"/>
      <c r="U14" s="128"/>
      <c r="V14" s="128"/>
      <c r="W14" s="128"/>
      <c r="X14" s="128"/>
      <c r="Y14" s="128"/>
      <c r="Z14" s="5"/>
      <c r="AA14" s="128" t="s">
        <v>391</v>
      </c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D14" s="122" t="s">
        <v>15</v>
      </c>
    </row>
    <row r="15" spans="1:56" s="10" customFormat="1" ht="18" customHeight="1" thickBot="1" x14ac:dyDescent="0.3">
      <c r="A15" s="128"/>
      <c r="B15" s="128"/>
      <c r="C15" s="5"/>
      <c r="D15" s="238" t="s">
        <v>9</v>
      </c>
      <c r="E15" s="238"/>
      <c r="F15" s="239" t="s">
        <v>371</v>
      </c>
      <c r="G15" s="238"/>
      <c r="H15" s="44"/>
      <c r="I15" s="240"/>
      <c r="J15" s="240"/>
      <c r="K15" s="240"/>
      <c r="L15" s="240"/>
      <c r="M15" s="240"/>
      <c r="N15" s="240"/>
      <c r="O15" s="50"/>
      <c r="P15" s="142"/>
      <c r="Q15" s="143"/>
      <c r="R15" s="50"/>
      <c r="S15" s="128"/>
      <c r="T15" s="128"/>
      <c r="U15" s="128"/>
      <c r="V15" s="128"/>
      <c r="W15" s="128"/>
      <c r="X15" s="128"/>
      <c r="Y15" s="128"/>
      <c r="Z15" s="5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D15" s="123"/>
    </row>
    <row r="16" spans="1:56" s="10" customFormat="1" ht="18" customHeight="1" thickBot="1" x14ac:dyDescent="0.3">
      <c r="A16" s="129"/>
      <c r="B16" s="129"/>
      <c r="C16" s="5"/>
      <c r="D16" s="129"/>
      <c r="E16" s="129"/>
      <c r="F16" s="145"/>
      <c r="G16" s="129"/>
      <c r="H16" s="11"/>
      <c r="I16" s="126" t="s">
        <v>354</v>
      </c>
      <c r="J16" s="127"/>
      <c r="K16" s="125" t="s">
        <v>355</v>
      </c>
      <c r="L16" s="127"/>
      <c r="M16" s="125" t="s">
        <v>356</v>
      </c>
      <c r="N16" s="126"/>
      <c r="O16" s="44"/>
      <c r="P16" s="144"/>
      <c r="Q16" s="145"/>
      <c r="R16" s="44"/>
      <c r="S16" s="129"/>
      <c r="T16" s="129"/>
      <c r="U16" s="129"/>
      <c r="V16" s="129"/>
      <c r="W16" s="129"/>
      <c r="X16" s="129"/>
      <c r="Y16" s="129"/>
      <c r="Z16" s="5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D16" s="124"/>
    </row>
    <row r="17" spans="1:56" s="20" customFormat="1" ht="9.75" customHeight="1" x14ac:dyDescent="0.25">
      <c r="A17" s="226"/>
      <c r="B17" s="227"/>
      <c r="C17" s="75"/>
      <c r="D17" s="236"/>
      <c r="E17" s="237"/>
      <c r="F17" s="234"/>
      <c r="G17" s="235"/>
      <c r="H17" s="76"/>
      <c r="I17" s="228"/>
      <c r="J17" s="229"/>
      <c r="K17" s="156"/>
      <c r="L17" s="157"/>
      <c r="M17" s="228"/>
      <c r="N17" s="229"/>
      <c r="O17" s="64"/>
      <c r="P17" s="226"/>
      <c r="Q17" s="227"/>
      <c r="R17" s="64"/>
      <c r="S17" s="223"/>
      <c r="T17" s="224"/>
      <c r="U17" s="224"/>
      <c r="V17" s="224"/>
      <c r="W17" s="224"/>
      <c r="X17" s="224"/>
      <c r="Y17" s="225"/>
      <c r="Z17" s="64"/>
      <c r="AA17" s="65" t="str">
        <f>IF(AND(ISNUMBER($S17),ISNUMBER($P17)),($P17*$S17)/100,"")</f>
        <v/>
      </c>
      <c r="AB17" s="65"/>
      <c r="AC17" s="65"/>
      <c r="AD17" s="65"/>
      <c r="AE17" s="65"/>
      <c r="AF17" s="66" t="str">
        <f>IF(AND(ISNUMBER($V17),ISNUMBER($P17)),$P17*$V17,"")</f>
        <v/>
      </c>
      <c r="AG17" s="66"/>
      <c r="AH17" s="66"/>
      <c r="AI17" s="66"/>
      <c r="AJ17" s="66"/>
      <c r="AK17" s="66"/>
      <c r="AL17" s="66"/>
      <c r="AM17" s="66"/>
      <c r="AN17" s="66"/>
      <c r="AO17" s="66"/>
      <c r="AP17" s="67" t="str">
        <f>IF(ISNUMBER(AF17),AA17/100*AF17,"")</f>
        <v/>
      </c>
      <c r="AQ17" s="67"/>
      <c r="AR17" s="67"/>
      <c r="AS17" s="67"/>
      <c r="AT17" s="67"/>
      <c r="AU17" s="77"/>
      <c r="AV17" s="77"/>
      <c r="AW17" s="77"/>
      <c r="AX17" s="77"/>
      <c r="AY17" s="77"/>
      <c r="AZ17" s="77"/>
      <c r="BA17" s="77"/>
      <c r="BD17" s="140" t="e">
        <f>INDEX('.'!$Y$3:$AA$10,MATCH($D17,'.'!$Y$3:$Y$10,0),2)</f>
        <v>#N/A</v>
      </c>
    </row>
    <row r="18" spans="1:56" s="20" customFormat="1" ht="9.75" customHeight="1" x14ac:dyDescent="0.25">
      <c r="A18" s="148"/>
      <c r="B18" s="149"/>
      <c r="C18" s="75"/>
      <c r="D18" s="164"/>
      <c r="E18" s="165"/>
      <c r="F18" s="130"/>
      <c r="G18" s="131"/>
      <c r="H18" s="76"/>
      <c r="I18" s="134"/>
      <c r="J18" s="135"/>
      <c r="K18" s="138"/>
      <c r="L18" s="139"/>
      <c r="M18" s="134"/>
      <c r="N18" s="135"/>
      <c r="O18" s="64"/>
      <c r="P18" s="148"/>
      <c r="Q18" s="149"/>
      <c r="R18" s="64"/>
      <c r="S18" s="153"/>
      <c r="T18" s="154"/>
      <c r="U18" s="154"/>
      <c r="V18" s="154"/>
      <c r="W18" s="154"/>
      <c r="X18" s="154"/>
      <c r="Y18" s="155"/>
      <c r="Z18" s="64"/>
      <c r="AA18" s="68"/>
      <c r="AB18" s="68"/>
      <c r="AC18" s="68"/>
      <c r="AD18" s="68"/>
      <c r="AE18" s="68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70"/>
      <c r="AQ18" s="70"/>
      <c r="AR18" s="70"/>
      <c r="AS18" s="70"/>
      <c r="AT18" s="70"/>
      <c r="AU18" s="78"/>
      <c r="AV18" s="78"/>
      <c r="AW18" s="78"/>
      <c r="AX18" s="78"/>
      <c r="AY18" s="78"/>
      <c r="AZ18" s="78"/>
      <c r="BA18" s="78"/>
      <c r="BD18" s="141"/>
    </row>
    <row r="19" spans="1:56" s="20" customFormat="1" ht="9.75" customHeight="1" x14ac:dyDescent="0.25">
      <c r="A19" s="146"/>
      <c r="B19" s="147"/>
      <c r="C19" s="75"/>
      <c r="D19" s="164"/>
      <c r="E19" s="165"/>
      <c r="F19" s="130"/>
      <c r="G19" s="131"/>
      <c r="H19" s="76"/>
      <c r="I19" s="132"/>
      <c r="J19" s="133"/>
      <c r="K19" s="136"/>
      <c r="L19" s="137"/>
      <c r="M19" s="132"/>
      <c r="N19" s="133"/>
      <c r="O19" s="64"/>
      <c r="P19" s="146"/>
      <c r="Q19" s="147"/>
      <c r="R19" s="64"/>
      <c r="S19" s="150"/>
      <c r="T19" s="151"/>
      <c r="U19" s="151"/>
      <c r="V19" s="151"/>
      <c r="W19" s="151"/>
      <c r="X19" s="151"/>
      <c r="Y19" s="152"/>
      <c r="Z19" s="64"/>
      <c r="AA19" s="68"/>
      <c r="AB19" s="68"/>
      <c r="AC19" s="68"/>
      <c r="AD19" s="68"/>
      <c r="AE19" s="68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70"/>
      <c r="AQ19" s="70"/>
      <c r="AR19" s="70"/>
      <c r="AS19" s="70"/>
      <c r="AT19" s="70"/>
      <c r="AU19" s="78"/>
      <c r="AV19" s="78"/>
      <c r="AW19" s="78"/>
      <c r="AX19" s="78"/>
      <c r="AY19" s="78"/>
      <c r="AZ19" s="78"/>
      <c r="BA19" s="78"/>
      <c r="BD19" s="141" t="e">
        <f>INDEX('.'!$Y$3:$AA$10,MATCH($D19,'.'!$Y$3:$Y$10,0),2)</f>
        <v>#N/A</v>
      </c>
    </row>
    <row r="20" spans="1:56" s="20" customFormat="1" ht="9.75" customHeight="1" x14ac:dyDescent="0.25">
      <c r="A20" s="148"/>
      <c r="B20" s="149"/>
      <c r="C20" s="75"/>
      <c r="D20" s="164"/>
      <c r="E20" s="165"/>
      <c r="F20" s="130"/>
      <c r="G20" s="131"/>
      <c r="H20" s="76"/>
      <c r="I20" s="134"/>
      <c r="J20" s="135"/>
      <c r="K20" s="138"/>
      <c r="L20" s="139"/>
      <c r="M20" s="134"/>
      <c r="N20" s="135"/>
      <c r="O20" s="64"/>
      <c r="P20" s="148"/>
      <c r="Q20" s="149"/>
      <c r="R20" s="64"/>
      <c r="S20" s="153"/>
      <c r="T20" s="154"/>
      <c r="U20" s="154"/>
      <c r="V20" s="154"/>
      <c r="W20" s="154"/>
      <c r="X20" s="154"/>
      <c r="Y20" s="155"/>
      <c r="Z20" s="64"/>
      <c r="AA20" s="68"/>
      <c r="AB20" s="68"/>
      <c r="AC20" s="68"/>
      <c r="AD20" s="68"/>
      <c r="AE20" s="68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70"/>
      <c r="AQ20" s="70"/>
      <c r="AR20" s="70"/>
      <c r="AS20" s="70"/>
      <c r="AT20" s="70"/>
      <c r="AU20" s="78"/>
      <c r="AV20" s="78"/>
      <c r="AW20" s="78"/>
      <c r="AX20" s="78"/>
      <c r="AY20" s="78"/>
      <c r="AZ20" s="78"/>
      <c r="BA20" s="78"/>
      <c r="BD20" s="141" t="e">
        <f>INDEX('.'!$Y$3:$AA$10,MATCH($D20,'.'!$Y$3:$Y$10,0),2)</f>
        <v>#N/A</v>
      </c>
    </row>
    <row r="21" spans="1:56" s="20" customFormat="1" ht="9.75" customHeight="1" x14ac:dyDescent="0.25">
      <c r="A21" s="146"/>
      <c r="B21" s="147"/>
      <c r="C21" s="75"/>
      <c r="D21" s="164"/>
      <c r="E21" s="165"/>
      <c r="F21" s="130"/>
      <c r="G21" s="131"/>
      <c r="H21" s="76"/>
      <c r="I21" s="132"/>
      <c r="J21" s="133"/>
      <c r="K21" s="136"/>
      <c r="L21" s="137"/>
      <c r="M21" s="132"/>
      <c r="N21" s="133"/>
      <c r="O21" s="64"/>
      <c r="P21" s="146"/>
      <c r="Q21" s="147"/>
      <c r="R21" s="64"/>
      <c r="S21" s="150"/>
      <c r="T21" s="151"/>
      <c r="U21" s="151"/>
      <c r="V21" s="151"/>
      <c r="W21" s="151"/>
      <c r="X21" s="151"/>
      <c r="Y21" s="152"/>
      <c r="Z21" s="64"/>
      <c r="AA21" s="68"/>
      <c r="AB21" s="68"/>
      <c r="AC21" s="68"/>
      <c r="AD21" s="68"/>
      <c r="AE21" s="68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70"/>
      <c r="AQ21" s="70"/>
      <c r="AR21" s="70"/>
      <c r="AS21" s="70"/>
      <c r="AT21" s="70"/>
      <c r="AU21" s="78"/>
      <c r="AV21" s="78"/>
      <c r="AW21" s="78"/>
      <c r="AX21" s="78"/>
      <c r="AY21" s="78"/>
      <c r="AZ21" s="78"/>
      <c r="BA21" s="78"/>
      <c r="BD21" s="141" t="e">
        <f>INDEX('.'!$Y$3:$AA$10,MATCH($D21,'.'!$Y$3:$Y$10,0),2)</f>
        <v>#N/A</v>
      </c>
    </row>
    <row r="22" spans="1:56" s="20" customFormat="1" ht="9.75" customHeight="1" x14ac:dyDescent="0.25">
      <c r="A22" s="148"/>
      <c r="B22" s="149"/>
      <c r="C22" s="75"/>
      <c r="D22" s="164"/>
      <c r="E22" s="165"/>
      <c r="F22" s="130"/>
      <c r="G22" s="131"/>
      <c r="H22" s="76"/>
      <c r="I22" s="134"/>
      <c r="J22" s="135"/>
      <c r="K22" s="138"/>
      <c r="L22" s="139"/>
      <c r="M22" s="134"/>
      <c r="N22" s="135"/>
      <c r="O22" s="64"/>
      <c r="P22" s="148"/>
      <c r="Q22" s="149"/>
      <c r="R22" s="64"/>
      <c r="S22" s="153"/>
      <c r="T22" s="154"/>
      <c r="U22" s="154"/>
      <c r="V22" s="154"/>
      <c r="W22" s="154"/>
      <c r="X22" s="154"/>
      <c r="Y22" s="155"/>
      <c r="Z22" s="64"/>
      <c r="AA22" s="68"/>
      <c r="AB22" s="68"/>
      <c r="AC22" s="68"/>
      <c r="AD22" s="68"/>
      <c r="AE22" s="68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70"/>
      <c r="AQ22" s="70"/>
      <c r="AR22" s="70"/>
      <c r="AS22" s="70"/>
      <c r="AT22" s="70"/>
      <c r="AU22" s="78"/>
      <c r="AV22" s="78"/>
      <c r="AW22" s="78"/>
      <c r="AX22" s="78"/>
      <c r="AY22" s="78"/>
      <c r="AZ22" s="78"/>
      <c r="BA22" s="78"/>
      <c r="BD22" s="141" t="e">
        <f>INDEX('.'!$Y$3:$AA$10,MATCH($D22,'.'!$Y$3:$Y$10,0),2)</f>
        <v>#N/A</v>
      </c>
    </row>
    <row r="23" spans="1:56" s="20" customFormat="1" ht="9.75" customHeight="1" x14ac:dyDescent="0.25">
      <c r="A23" s="146"/>
      <c r="B23" s="147"/>
      <c r="C23" s="75"/>
      <c r="D23" s="164"/>
      <c r="E23" s="165"/>
      <c r="F23" s="130"/>
      <c r="G23" s="131"/>
      <c r="H23" s="76"/>
      <c r="I23" s="132"/>
      <c r="J23" s="133"/>
      <c r="K23" s="136"/>
      <c r="L23" s="137"/>
      <c r="M23" s="132"/>
      <c r="N23" s="133"/>
      <c r="O23" s="64"/>
      <c r="P23" s="146"/>
      <c r="Q23" s="147"/>
      <c r="R23" s="64"/>
      <c r="S23" s="150"/>
      <c r="T23" s="151"/>
      <c r="U23" s="151"/>
      <c r="V23" s="151"/>
      <c r="W23" s="151"/>
      <c r="X23" s="151"/>
      <c r="Y23" s="152"/>
      <c r="Z23" s="64"/>
      <c r="AA23" s="68"/>
      <c r="AB23" s="68"/>
      <c r="AC23" s="68"/>
      <c r="AD23" s="68"/>
      <c r="AE23" s="68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70"/>
      <c r="AQ23" s="70"/>
      <c r="AR23" s="70"/>
      <c r="AS23" s="70"/>
      <c r="AT23" s="70"/>
      <c r="AU23" s="78"/>
      <c r="AV23" s="78"/>
      <c r="AW23" s="78"/>
      <c r="AX23" s="78"/>
      <c r="AY23" s="78"/>
      <c r="AZ23" s="78"/>
      <c r="BA23" s="78"/>
      <c r="BD23" s="141" t="e">
        <f>INDEX('.'!$Y$3:$AA$10,MATCH($D23,'.'!$Y$3:$Y$10,0),2)</f>
        <v>#N/A</v>
      </c>
    </row>
    <row r="24" spans="1:56" s="20" customFormat="1" ht="9.75" customHeight="1" x14ac:dyDescent="0.25">
      <c r="A24" s="148"/>
      <c r="B24" s="149"/>
      <c r="C24" s="75"/>
      <c r="D24" s="164"/>
      <c r="E24" s="165"/>
      <c r="F24" s="130"/>
      <c r="G24" s="131"/>
      <c r="H24" s="76"/>
      <c r="I24" s="134"/>
      <c r="J24" s="135"/>
      <c r="K24" s="138"/>
      <c r="L24" s="139"/>
      <c r="M24" s="134"/>
      <c r="N24" s="135"/>
      <c r="O24" s="64"/>
      <c r="P24" s="148"/>
      <c r="Q24" s="149"/>
      <c r="R24" s="64"/>
      <c r="S24" s="153"/>
      <c r="T24" s="154"/>
      <c r="U24" s="154"/>
      <c r="V24" s="154"/>
      <c r="W24" s="154"/>
      <c r="X24" s="154"/>
      <c r="Y24" s="155"/>
      <c r="Z24" s="64"/>
      <c r="AA24" s="68"/>
      <c r="AB24" s="68"/>
      <c r="AC24" s="68"/>
      <c r="AD24" s="68"/>
      <c r="AE24" s="68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70"/>
      <c r="AQ24" s="70"/>
      <c r="AR24" s="70"/>
      <c r="AS24" s="70"/>
      <c r="AT24" s="70"/>
      <c r="AU24" s="78"/>
      <c r="AV24" s="78"/>
      <c r="AW24" s="78"/>
      <c r="AX24" s="78"/>
      <c r="AY24" s="78"/>
      <c r="AZ24" s="78"/>
      <c r="BA24" s="78"/>
      <c r="BD24" s="141" t="e">
        <f>INDEX('.'!$Y$3:$AA$10,MATCH($D24,'.'!$Y$3:$Y$10,0),2)</f>
        <v>#N/A</v>
      </c>
    </row>
    <row r="25" spans="1:56" s="20" customFormat="1" ht="9.75" customHeight="1" x14ac:dyDescent="0.25">
      <c r="A25" s="146"/>
      <c r="B25" s="147"/>
      <c r="C25" s="75"/>
      <c r="D25" s="164"/>
      <c r="E25" s="165"/>
      <c r="F25" s="130"/>
      <c r="G25" s="131"/>
      <c r="H25" s="76"/>
      <c r="I25" s="132"/>
      <c r="J25" s="133"/>
      <c r="K25" s="136"/>
      <c r="L25" s="137"/>
      <c r="M25" s="132"/>
      <c r="N25" s="133"/>
      <c r="O25" s="64"/>
      <c r="P25" s="146"/>
      <c r="Q25" s="147"/>
      <c r="R25" s="64"/>
      <c r="S25" s="150"/>
      <c r="T25" s="151"/>
      <c r="U25" s="151"/>
      <c r="V25" s="151"/>
      <c r="W25" s="151"/>
      <c r="X25" s="151"/>
      <c r="Y25" s="152"/>
      <c r="Z25" s="64"/>
      <c r="AA25" s="68"/>
      <c r="AB25" s="68"/>
      <c r="AC25" s="68"/>
      <c r="AD25" s="68"/>
      <c r="AE25" s="68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70"/>
      <c r="AQ25" s="70"/>
      <c r="AR25" s="70"/>
      <c r="AS25" s="70"/>
      <c r="AT25" s="70"/>
      <c r="AU25" s="78"/>
      <c r="AV25" s="78"/>
      <c r="AW25" s="78"/>
      <c r="AX25" s="78"/>
      <c r="AY25" s="78"/>
      <c r="AZ25" s="78"/>
      <c r="BA25" s="78"/>
      <c r="BD25" s="141" t="e">
        <f>INDEX('.'!$Y$3:$AA$10,MATCH($D25,'.'!$Y$3:$Y$10,0),2)</f>
        <v>#N/A</v>
      </c>
    </row>
    <row r="26" spans="1:56" s="20" customFormat="1" ht="9.75" customHeight="1" x14ac:dyDescent="0.25">
      <c r="A26" s="148"/>
      <c r="B26" s="149"/>
      <c r="C26" s="75"/>
      <c r="D26" s="164"/>
      <c r="E26" s="165"/>
      <c r="F26" s="130"/>
      <c r="G26" s="131"/>
      <c r="H26" s="76"/>
      <c r="I26" s="134"/>
      <c r="J26" s="135"/>
      <c r="K26" s="138"/>
      <c r="L26" s="139"/>
      <c r="M26" s="134"/>
      <c r="N26" s="135"/>
      <c r="O26" s="64"/>
      <c r="P26" s="148"/>
      <c r="Q26" s="149"/>
      <c r="R26" s="64"/>
      <c r="S26" s="153"/>
      <c r="T26" s="154"/>
      <c r="U26" s="154"/>
      <c r="V26" s="154"/>
      <c r="W26" s="154"/>
      <c r="X26" s="154"/>
      <c r="Y26" s="155"/>
      <c r="Z26" s="64"/>
      <c r="AA26" s="68"/>
      <c r="AB26" s="68"/>
      <c r="AC26" s="68"/>
      <c r="AD26" s="68"/>
      <c r="AE26" s="68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70"/>
      <c r="AQ26" s="70"/>
      <c r="AR26" s="70"/>
      <c r="AS26" s="70"/>
      <c r="AT26" s="70"/>
      <c r="AU26" s="78"/>
      <c r="AV26" s="78"/>
      <c r="AW26" s="78"/>
      <c r="AX26" s="78"/>
      <c r="AY26" s="78"/>
      <c r="AZ26" s="78"/>
      <c r="BA26" s="78"/>
      <c r="BD26" s="141" t="e">
        <f>INDEX('.'!$Y$3:$AA$10,MATCH($D26,'.'!$Y$3:$Y$10,0),2)</f>
        <v>#N/A</v>
      </c>
    </row>
    <row r="27" spans="1:56" s="20" customFormat="1" ht="9.75" customHeight="1" x14ac:dyDescent="0.25">
      <c r="A27" s="146"/>
      <c r="B27" s="147"/>
      <c r="C27" s="75"/>
      <c r="D27" s="164"/>
      <c r="E27" s="165"/>
      <c r="F27" s="130"/>
      <c r="G27" s="131"/>
      <c r="H27" s="76"/>
      <c r="I27" s="132"/>
      <c r="J27" s="133"/>
      <c r="K27" s="136"/>
      <c r="L27" s="137"/>
      <c r="M27" s="132"/>
      <c r="N27" s="133"/>
      <c r="O27" s="64"/>
      <c r="P27" s="146"/>
      <c r="Q27" s="147"/>
      <c r="R27" s="64"/>
      <c r="S27" s="150"/>
      <c r="T27" s="151"/>
      <c r="U27" s="151"/>
      <c r="V27" s="151"/>
      <c r="W27" s="151"/>
      <c r="X27" s="151"/>
      <c r="Y27" s="152"/>
      <c r="Z27" s="64"/>
      <c r="AA27" s="68"/>
      <c r="AB27" s="68"/>
      <c r="AC27" s="68"/>
      <c r="AD27" s="68"/>
      <c r="AE27" s="68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70"/>
      <c r="AQ27" s="70"/>
      <c r="AR27" s="70"/>
      <c r="AS27" s="70"/>
      <c r="AT27" s="70"/>
      <c r="AU27" s="78"/>
      <c r="AV27" s="78"/>
      <c r="AW27" s="78"/>
      <c r="AX27" s="78"/>
      <c r="AY27" s="78"/>
      <c r="AZ27" s="78"/>
      <c r="BA27" s="78"/>
      <c r="BD27" s="141" t="e">
        <f>INDEX('.'!$Y$3:$AA$10,MATCH($D27,'.'!$Y$3:$Y$10,0),2)</f>
        <v>#N/A</v>
      </c>
    </row>
    <row r="28" spans="1:56" s="20" customFormat="1" ht="9.75" customHeight="1" x14ac:dyDescent="0.25">
      <c r="A28" s="148"/>
      <c r="B28" s="149"/>
      <c r="C28" s="75"/>
      <c r="D28" s="164"/>
      <c r="E28" s="165"/>
      <c r="F28" s="130"/>
      <c r="G28" s="131"/>
      <c r="H28" s="76"/>
      <c r="I28" s="134"/>
      <c r="J28" s="135"/>
      <c r="K28" s="138"/>
      <c r="L28" s="139"/>
      <c r="M28" s="134"/>
      <c r="N28" s="135"/>
      <c r="O28" s="64"/>
      <c r="P28" s="148"/>
      <c r="Q28" s="149"/>
      <c r="R28" s="64"/>
      <c r="S28" s="153"/>
      <c r="T28" s="154"/>
      <c r="U28" s="154"/>
      <c r="V28" s="154"/>
      <c r="W28" s="154"/>
      <c r="X28" s="154"/>
      <c r="Y28" s="155"/>
      <c r="Z28" s="64"/>
      <c r="AA28" s="68"/>
      <c r="AB28" s="68"/>
      <c r="AC28" s="68"/>
      <c r="AD28" s="68"/>
      <c r="AE28" s="68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70"/>
      <c r="AQ28" s="70"/>
      <c r="AR28" s="70"/>
      <c r="AS28" s="70"/>
      <c r="AT28" s="70"/>
      <c r="AU28" s="78"/>
      <c r="AV28" s="78"/>
      <c r="AW28" s="78"/>
      <c r="AX28" s="78"/>
      <c r="AY28" s="78"/>
      <c r="AZ28" s="78"/>
      <c r="BA28" s="78"/>
      <c r="BD28" s="141" t="e">
        <f>INDEX('.'!$Y$3:$AA$10,MATCH($D28,'.'!$Y$3:$Y$10,0),2)</f>
        <v>#N/A</v>
      </c>
    </row>
    <row r="29" spans="1:56" s="20" customFormat="1" ht="9.75" customHeight="1" x14ac:dyDescent="0.25">
      <c r="A29" s="146"/>
      <c r="B29" s="147"/>
      <c r="C29" s="75"/>
      <c r="D29" s="164"/>
      <c r="E29" s="165"/>
      <c r="F29" s="130"/>
      <c r="G29" s="131"/>
      <c r="H29" s="76"/>
      <c r="I29" s="132"/>
      <c r="J29" s="133"/>
      <c r="K29" s="136"/>
      <c r="L29" s="137"/>
      <c r="M29" s="132"/>
      <c r="N29" s="133"/>
      <c r="O29" s="64"/>
      <c r="P29" s="146"/>
      <c r="Q29" s="147"/>
      <c r="R29" s="64"/>
      <c r="S29" s="166"/>
      <c r="T29" s="167"/>
      <c r="U29" s="167"/>
      <c r="V29" s="167"/>
      <c r="W29" s="167"/>
      <c r="X29" s="167"/>
      <c r="Y29" s="168"/>
      <c r="Z29" s="64"/>
      <c r="AA29" s="68"/>
      <c r="AB29" s="68"/>
      <c r="AC29" s="68"/>
      <c r="AD29" s="68"/>
      <c r="AE29" s="68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70"/>
      <c r="AQ29" s="70"/>
      <c r="AR29" s="70"/>
      <c r="AS29" s="70"/>
      <c r="AT29" s="70"/>
      <c r="AU29" s="78"/>
      <c r="AV29" s="78"/>
      <c r="AW29" s="78"/>
      <c r="AX29" s="78"/>
      <c r="AY29" s="78"/>
      <c r="AZ29" s="78"/>
      <c r="BA29" s="78"/>
      <c r="BD29" s="141" t="e">
        <f>INDEX('.'!$Y$3:$AA$10,MATCH($D29,'.'!$Y$3:$Y$10,0),2)</f>
        <v>#N/A</v>
      </c>
    </row>
    <row r="30" spans="1:56" s="20" customFormat="1" ht="9.75" customHeight="1" x14ac:dyDescent="0.25">
      <c r="A30" s="148"/>
      <c r="B30" s="149"/>
      <c r="C30" s="75"/>
      <c r="D30" s="164"/>
      <c r="E30" s="165"/>
      <c r="F30" s="130"/>
      <c r="G30" s="131"/>
      <c r="H30" s="76"/>
      <c r="I30" s="134"/>
      <c r="J30" s="135"/>
      <c r="K30" s="138"/>
      <c r="L30" s="139"/>
      <c r="M30" s="134"/>
      <c r="N30" s="135"/>
      <c r="O30" s="64"/>
      <c r="P30" s="148"/>
      <c r="Q30" s="149"/>
      <c r="R30" s="64"/>
      <c r="S30" s="169"/>
      <c r="T30" s="170"/>
      <c r="U30" s="170"/>
      <c r="V30" s="170"/>
      <c r="W30" s="170"/>
      <c r="X30" s="170"/>
      <c r="Y30" s="171"/>
      <c r="Z30" s="64"/>
      <c r="AA30" s="68"/>
      <c r="AB30" s="68"/>
      <c r="AC30" s="68"/>
      <c r="AD30" s="68"/>
      <c r="AE30" s="68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70"/>
      <c r="AQ30" s="70"/>
      <c r="AR30" s="70"/>
      <c r="AS30" s="70"/>
      <c r="AT30" s="70"/>
      <c r="AU30" s="78"/>
      <c r="AV30" s="78"/>
      <c r="AW30" s="78"/>
      <c r="AX30" s="78"/>
      <c r="AY30" s="78"/>
      <c r="AZ30" s="78"/>
      <c r="BA30" s="78"/>
      <c r="BD30" s="141" t="e">
        <f>INDEX('.'!$Y$3:$AA$10,MATCH($D30,'.'!$Y$3:$Y$10,0),2)</f>
        <v>#N/A</v>
      </c>
    </row>
    <row r="31" spans="1:56" s="20" customFormat="1" ht="9.75" customHeight="1" x14ac:dyDescent="0.25">
      <c r="A31" s="146"/>
      <c r="B31" s="147"/>
      <c r="C31" s="75"/>
      <c r="D31" s="164"/>
      <c r="E31" s="165"/>
      <c r="F31" s="130"/>
      <c r="G31" s="131"/>
      <c r="H31" s="76"/>
      <c r="I31" s="132"/>
      <c r="J31" s="133"/>
      <c r="K31" s="136"/>
      <c r="L31" s="137"/>
      <c r="M31" s="132"/>
      <c r="N31" s="133"/>
      <c r="O31" s="64"/>
      <c r="P31" s="146"/>
      <c r="Q31" s="147"/>
      <c r="R31" s="64"/>
      <c r="S31" s="150"/>
      <c r="T31" s="151"/>
      <c r="U31" s="151"/>
      <c r="V31" s="151"/>
      <c r="W31" s="151"/>
      <c r="X31" s="151"/>
      <c r="Y31" s="152"/>
      <c r="Z31" s="64"/>
      <c r="AA31" s="68"/>
      <c r="AB31" s="68"/>
      <c r="AC31" s="68"/>
      <c r="AD31" s="68"/>
      <c r="AE31" s="68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70"/>
      <c r="AQ31" s="70"/>
      <c r="AR31" s="70"/>
      <c r="AS31" s="70"/>
      <c r="AT31" s="70"/>
      <c r="AU31" s="78"/>
      <c r="AV31" s="78"/>
      <c r="AW31" s="78"/>
      <c r="AX31" s="78"/>
      <c r="AY31" s="78"/>
      <c r="AZ31" s="78"/>
      <c r="BA31" s="78"/>
      <c r="BD31" s="141" t="e">
        <f>INDEX('.'!$Y$3:$AA$10,MATCH($D31,'.'!$Y$3:$Y$10,0),2)</f>
        <v>#N/A</v>
      </c>
    </row>
    <row r="32" spans="1:56" s="20" customFormat="1" ht="9.75" customHeight="1" x14ac:dyDescent="0.25">
      <c r="A32" s="148"/>
      <c r="B32" s="149"/>
      <c r="C32" s="75"/>
      <c r="D32" s="164"/>
      <c r="E32" s="165"/>
      <c r="F32" s="130"/>
      <c r="G32" s="131"/>
      <c r="H32" s="76"/>
      <c r="I32" s="134"/>
      <c r="J32" s="135"/>
      <c r="K32" s="138"/>
      <c r="L32" s="139"/>
      <c r="M32" s="134"/>
      <c r="N32" s="135"/>
      <c r="O32" s="64"/>
      <c r="P32" s="148"/>
      <c r="Q32" s="149"/>
      <c r="R32" s="64"/>
      <c r="S32" s="153"/>
      <c r="T32" s="154"/>
      <c r="U32" s="154"/>
      <c r="V32" s="154"/>
      <c r="W32" s="154"/>
      <c r="X32" s="154"/>
      <c r="Y32" s="155"/>
      <c r="Z32" s="64"/>
      <c r="AA32" s="68"/>
      <c r="AB32" s="68"/>
      <c r="AC32" s="68"/>
      <c r="AD32" s="68"/>
      <c r="AE32" s="68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70"/>
      <c r="AQ32" s="70"/>
      <c r="AR32" s="70"/>
      <c r="AS32" s="70"/>
      <c r="AT32" s="70"/>
      <c r="AU32" s="78"/>
      <c r="AV32" s="78"/>
      <c r="AW32" s="78"/>
      <c r="AX32" s="78"/>
      <c r="AY32" s="78"/>
      <c r="AZ32" s="78"/>
      <c r="BA32" s="78"/>
      <c r="BD32" s="141" t="e">
        <f>INDEX('.'!$Y$3:$AA$10,MATCH($D32,'.'!$Y$3:$Y$10,0),2)</f>
        <v>#N/A</v>
      </c>
    </row>
    <row r="33" spans="1:56" s="20" customFormat="1" ht="9.75" customHeight="1" x14ac:dyDescent="0.25">
      <c r="A33" s="146"/>
      <c r="B33" s="147"/>
      <c r="C33" s="75"/>
      <c r="D33" s="164"/>
      <c r="E33" s="165"/>
      <c r="F33" s="130"/>
      <c r="G33" s="131"/>
      <c r="H33" s="76"/>
      <c r="I33" s="132"/>
      <c r="J33" s="133"/>
      <c r="K33" s="136"/>
      <c r="L33" s="137"/>
      <c r="M33" s="132"/>
      <c r="N33" s="133"/>
      <c r="O33" s="64"/>
      <c r="P33" s="146"/>
      <c r="Q33" s="147"/>
      <c r="R33" s="64"/>
      <c r="S33" s="150"/>
      <c r="T33" s="151"/>
      <c r="U33" s="151"/>
      <c r="V33" s="151"/>
      <c r="W33" s="151"/>
      <c r="X33" s="151"/>
      <c r="Y33" s="152"/>
      <c r="Z33" s="64"/>
      <c r="AA33" s="68"/>
      <c r="AB33" s="68"/>
      <c r="AC33" s="68"/>
      <c r="AD33" s="68"/>
      <c r="AE33" s="68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70"/>
      <c r="AQ33" s="70"/>
      <c r="AR33" s="70"/>
      <c r="AS33" s="70"/>
      <c r="AT33" s="70"/>
      <c r="AU33" s="78"/>
      <c r="AV33" s="78"/>
      <c r="AW33" s="78"/>
      <c r="AX33" s="78"/>
      <c r="AY33" s="78"/>
      <c r="AZ33" s="78"/>
      <c r="BA33" s="78"/>
      <c r="BD33" s="141" t="e">
        <f>INDEX('.'!$Y$3:$AA$10,MATCH($D33,'.'!$Y$3:$Y$10,0),2)</f>
        <v>#N/A</v>
      </c>
    </row>
    <row r="34" spans="1:56" s="20" customFormat="1" ht="9.75" customHeight="1" x14ac:dyDescent="0.25">
      <c r="A34" s="148"/>
      <c r="B34" s="149"/>
      <c r="C34" s="75"/>
      <c r="D34" s="164"/>
      <c r="E34" s="165"/>
      <c r="F34" s="130"/>
      <c r="G34" s="131"/>
      <c r="H34" s="76"/>
      <c r="I34" s="134"/>
      <c r="J34" s="135"/>
      <c r="K34" s="138"/>
      <c r="L34" s="139"/>
      <c r="M34" s="134"/>
      <c r="N34" s="135"/>
      <c r="O34" s="64"/>
      <c r="P34" s="148"/>
      <c r="Q34" s="149"/>
      <c r="R34" s="64"/>
      <c r="S34" s="153"/>
      <c r="T34" s="154"/>
      <c r="U34" s="154"/>
      <c r="V34" s="154"/>
      <c r="W34" s="154"/>
      <c r="X34" s="154"/>
      <c r="Y34" s="155"/>
      <c r="Z34" s="64"/>
      <c r="AA34" s="68"/>
      <c r="AB34" s="68"/>
      <c r="AC34" s="68"/>
      <c r="AD34" s="68"/>
      <c r="AE34" s="68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70"/>
      <c r="AQ34" s="70"/>
      <c r="AR34" s="70"/>
      <c r="AS34" s="70"/>
      <c r="AT34" s="70"/>
      <c r="AU34" s="78"/>
      <c r="AV34" s="78"/>
      <c r="AW34" s="78"/>
      <c r="AX34" s="78"/>
      <c r="AY34" s="78"/>
      <c r="AZ34" s="78"/>
      <c r="BA34" s="78"/>
      <c r="BD34" s="141" t="e">
        <f>INDEX('.'!$Y$3:$AA$10,MATCH($D34,'.'!$Y$3:$Y$10,0),2)</f>
        <v>#N/A</v>
      </c>
    </row>
    <row r="35" spans="1:56" s="20" customFormat="1" ht="9.75" customHeight="1" x14ac:dyDescent="0.25">
      <c r="A35" s="146"/>
      <c r="B35" s="147"/>
      <c r="C35" s="75"/>
      <c r="D35" s="164"/>
      <c r="E35" s="165"/>
      <c r="F35" s="130"/>
      <c r="G35" s="131"/>
      <c r="H35" s="76"/>
      <c r="I35" s="132"/>
      <c r="J35" s="133"/>
      <c r="K35" s="136"/>
      <c r="L35" s="137"/>
      <c r="M35" s="132"/>
      <c r="N35" s="133"/>
      <c r="O35" s="64"/>
      <c r="P35" s="146"/>
      <c r="Q35" s="147"/>
      <c r="R35" s="64"/>
      <c r="S35" s="150"/>
      <c r="T35" s="151"/>
      <c r="U35" s="151"/>
      <c r="V35" s="151"/>
      <c r="W35" s="151"/>
      <c r="X35" s="151"/>
      <c r="Y35" s="152"/>
      <c r="Z35" s="64"/>
      <c r="AA35" s="68"/>
      <c r="AB35" s="68"/>
      <c r="AC35" s="68"/>
      <c r="AD35" s="68"/>
      <c r="AE35" s="68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70"/>
      <c r="AQ35" s="70"/>
      <c r="AR35" s="70"/>
      <c r="AS35" s="70"/>
      <c r="AT35" s="70"/>
      <c r="AU35" s="78"/>
      <c r="AV35" s="78"/>
      <c r="AW35" s="78"/>
      <c r="AX35" s="78"/>
      <c r="AY35" s="78"/>
      <c r="AZ35" s="78"/>
      <c r="BA35" s="78"/>
      <c r="BD35" s="141" t="e">
        <f>INDEX('.'!$Y$3:$AA$10,MATCH($D35,'.'!$Y$3:$Y$10,0),2)</f>
        <v>#N/A</v>
      </c>
    </row>
    <row r="36" spans="1:56" s="20" customFormat="1" ht="9.75" customHeight="1" x14ac:dyDescent="0.25">
      <c r="A36" s="148"/>
      <c r="B36" s="149"/>
      <c r="C36" s="75"/>
      <c r="D36" s="164"/>
      <c r="E36" s="165"/>
      <c r="F36" s="130"/>
      <c r="G36" s="131"/>
      <c r="H36" s="76"/>
      <c r="I36" s="134"/>
      <c r="J36" s="135"/>
      <c r="K36" s="138"/>
      <c r="L36" s="139"/>
      <c r="M36" s="134"/>
      <c r="N36" s="135"/>
      <c r="O36" s="64"/>
      <c r="P36" s="148"/>
      <c r="Q36" s="149"/>
      <c r="R36" s="64"/>
      <c r="S36" s="153"/>
      <c r="T36" s="154"/>
      <c r="U36" s="154"/>
      <c r="V36" s="154"/>
      <c r="W36" s="154"/>
      <c r="X36" s="154"/>
      <c r="Y36" s="155"/>
      <c r="Z36" s="64"/>
      <c r="AA36" s="68"/>
      <c r="AB36" s="68"/>
      <c r="AC36" s="68"/>
      <c r="AD36" s="68"/>
      <c r="AE36" s="68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70"/>
      <c r="AQ36" s="70"/>
      <c r="AR36" s="70"/>
      <c r="AS36" s="70"/>
      <c r="AT36" s="70"/>
      <c r="AU36" s="78"/>
      <c r="AV36" s="78"/>
      <c r="AW36" s="78"/>
      <c r="AX36" s="78"/>
      <c r="AY36" s="78"/>
      <c r="AZ36" s="78"/>
      <c r="BA36" s="78"/>
      <c r="BD36" s="141" t="e">
        <f>INDEX('.'!$Y$3:$AA$10,MATCH($D36,'.'!$Y$3:$Y$10,0),2)</f>
        <v>#N/A</v>
      </c>
    </row>
    <row r="37" spans="1:56" s="20" customFormat="1" ht="9.75" customHeight="1" x14ac:dyDescent="0.25">
      <c r="A37" s="146"/>
      <c r="B37" s="147"/>
      <c r="C37" s="75"/>
      <c r="D37" s="164"/>
      <c r="E37" s="165"/>
      <c r="F37" s="130"/>
      <c r="G37" s="131"/>
      <c r="H37" s="76"/>
      <c r="I37" s="132"/>
      <c r="J37" s="133"/>
      <c r="K37" s="136"/>
      <c r="L37" s="137"/>
      <c r="M37" s="132"/>
      <c r="N37" s="133"/>
      <c r="O37" s="64"/>
      <c r="P37" s="146"/>
      <c r="Q37" s="147"/>
      <c r="R37" s="64"/>
      <c r="S37" s="150"/>
      <c r="T37" s="151"/>
      <c r="U37" s="151"/>
      <c r="V37" s="151"/>
      <c r="W37" s="151"/>
      <c r="X37" s="151"/>
      <c r="Y37" s="152"/>
      <c r="Z37" s="64"/>
      <c r="AA37" s="68"/>
      <c r="AB37" s="68"/>
      <c r="AC37" s="68"/>
      <c r="AD37" s="68"/>
      <c r="AE37" s="68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70"/>
      <c r="AQ37" s="70"/>
      <c r="AR37" s="70"/>
      <c r="AS37" s="70"/>
      <c r="AT37" s="70"/>
      <c r="AU37" s="78"/>
      <c r="AV37" s="78"/>
      <c r="AW37" s="78"/>
      <c r="AX37" s="78"/>
      <c r="AY37" s="78"/>
      <c r="AZ37" s="78"/>
      <c r="BA37" s="78"/>
      <c r="BD37" s="141" t="e">
        <f>INDEX('.'!$Y$3:$AA$10,MATCH($D37,'.'!$Y$3:$Y$10,0),2)</f>
        <v>#N/A</v>
      </c>
    </row>
    <row r="38" spans="1:56" s="20" customFormat="1" ht="9.75" customHeight="1" x14ac:dyDescent="0.25">
      <c r="A38" s="148"/>
      <c r="B38" s="149"/>
      <c r="C38" s="75"/>
      <c r="D38" s="164"/>
      <c r="E38" s="165"/>
      <c r="F38" s="130"/>
      <c r="G38" s="131"/>
      <c r="H38" s="76"/>
      <c r="I38" s="134"/>
      <c r="J38" s="135"/>
      <c r="K38" s="138"/>
      <c r="L38" s="139"/>
      <c r="M38" s="134"/>
      <c r="N38" s="135"/>
      <c r="O38" s="64"/>
      <c r="P38" s="148"/>
      <c r="Q38" s="149"/>
      <c r="R38" s="64"/>
      <c r="S38" s="153"/>
      <c r="T38" s="154"/>
      <c r="U38" s="154"/>
      <c r="V38" s="154"/>
      <c r="W38" s="154"/>
      <c r="X38" s="154"/>
      <c r="Y38" s="155"/>
      <c r="Z38" s="64"/>
      <c r="AA38" s="68"/>
      <c r="AB38" s="68"/>
      <c r="AC38" s="68"/>
      <c r="AD38" s="68"/>
      <c r="AE38" s="68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70"/>
      <c r="AQ38" s="70"/>
      <c r="AR38" s="70"/>
      <c r="AS38" s="70"/>
      <c r="AT38" s="70"/>
      <c r="AU38" s="78"/>
      <c r="AV38" s="78"/>
      <c r="AW38" s="78"/>
      <c r="AX38" s="78"/>
      <c r="AY38" s="78"/>
      <c r="AZ38" s="78"/>
      <c r="BA38" s="78"/>
      <c r="BD38" s="141" t="e">
        <f>INDEX('.'!$Y$3:$AA$10,MATCH($D38,'.'!$Y$3:$Y$10,0),2)</f>
        <v>#N/A</v>
      </c>
    </row>
    <row r="39" spans="1:56" s="20" customFormat="1" ht="9.75" customHeight="1" x14ac:dyDescent="0.25">
      <c r="A39" s="146"/>
      <c r="B39" s="147"/>
      <c r="C39" s="75"/>
      <c r="D39" s="164"/>
      <c r="E39" s="165"/>
      <c r="F39" s="130"/>
      <c r="G39" s="131"/>
      <c r="H39" s="76"/>
      <c r="I39" s="132"/>
      <c r="J39" s="133"/>
      <c r="K39" s="136"/>
      <c r="L39" s="137"/>
      <c r="M39" s="132"/>
      <c r="N39" s="133"/>
      <c r="O39" s="64"/>
      <c r="P39" s="146"/>
      <c r="Q39" s="147"/>
      <c r="R39" s="64"/>
      <c r="S39" s="150"/>
      <c r="T39" s="151"/>
      <c r="U39" s="151"/>
      <c r="V39" s="151"/>
      <c r="W39" s="151"/>
      <c r="X39" s="151"/>
      <c r="Y39" s="152"/>
      <c r="Z39" s="64"/>
      <c r="AA39" s="68"/>
      <c r="AB39" s="68"/>
      <c r="AC39" s="68"/>
      <c r="AD39" s="68"/>
      <c r="AE39" s="68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70"/>
      <c r="AQ39" s="70"/>
      <c r="AR39" s="70"/>
      <c r="AS39" s="70"/>
      <c r="AT39" s="70"/>
      <c r="AU39" s="78"/>
      <c r="AV39" s="78"/>
      <c r="AW39" s="78"/>
      <c r="AX39" s="78"/>
      <c r="AY39" s="78"/>
      <c r="AZ39" s="78"/>
      <c r="BA39" s="78"/>
      <c r="BD39" s="141" t="e">
        <f>INDEX('.'!$Y$3:$AA$10,MATCH($D39,'.'!$Y$3:$Y$10,0),2)</f>
        <v>#N/A</v>
      </c>
    </row>
    <row r="40" spans="1:56" s="20" customFormat="1" ht="9.75" customHeight="1" x14ac:dyDescent="0.25">
      <c r="A40" s="148"/>
      <c r="B40" s="149"/>
      <c r="C40" s="75"/>
      <c r="D40" s="164"/>
      <c r="E40" s="165"/>
      <c r="F40" s="130"/>
      <c r="G40" s="131"/>
      <c r="H40" s="76"/>
      <c r="I40" s="134"/>
      <c r="J40" s="135"/>
      <c r="K40" s="138"/>
      <c r="L40" s="139"/>
      <c r="M40" s="134"/>
      <c r="N40" s="135"/>
      <c r="O40" s="64"/>
      <c r="P40" s="148"/>
      <c r="Q40" s="149"/>
      <c r="R40" s="64"/>
      <c r="S40" s="153"/>
      <c r="T40" s="154"/>
      <c r="U40" s="154"/>
      <c r="V40" s="154"/>
      <c r="W40" s="154"/>
      <c r="X40" s="154"/>
      <c r="Y40" s="155"/>
      <c r="Z40" s="64"/>
      <c r="AA40" s="68"/>
      <c r="AB40" s="68"/>
      <c r="AC40" s="68"/>
      <c r="AD40" s="68"/>
      <c r="AE40" s="68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70"/>
      <c r="AQ40" s="70"/>
      <c r="AR40" s="70"/>
      <c r="AS40" s="70"/>
      <c r="AT40" s="70"/>
      <c r="AU40" s="78"/>
      <c r="AV40" s="78"/>
      <c r="AW40" s="78"/>
      <c r="AX40" s="78"/>
      <c r="AY40" s="78"/>
      <c r="AZ40" s="78"/>
      <c r="BA40" s="78"/>
      <c r="BD40" s="141" t="e">
        <f>INDEX('.'!$Y$3:$AA$10,MATCH($D40,'.'!$Y$3:$Y$10,0),2)</f>
        <v>#N/A</v>
      </c>
    </row>
    <row r="41" spans="1:56" s="20" customFormat="1" ht="9.75" customHeight="1" x14ac:dyDescent="0.25">
      <c r="A41" s="146"/>
      <c r="B41" s="147"/>
      <c r="C41" s="75"/>
      <c r="D41" s="164"/>
      <c r="E41" s="165"/>
      <c r="F41" s="130"/>
      <c r="G41" s="131"/>
      <c r="H41" s="76"/>
      <c r="I41" s="132"/>
      <c r="J41" s="133"/>
      <c r="K41" s="136"/>
      <c r="L41" s="137"/>
      <c r="M41" s="132"/>
      <c r="N41" s="133"/>
      <c r="O41" s="64"/>
      <c r="P41" s="146"/>
      <c r="Q41" s="147"/>
      <c r="R41" s="64"/>
      <c r="S41" s="150"/>
      <c r="T41" s="151"/>
      <c r="U41" s="151"/>
      <c r="V41" s="151"/>
      <c r="W41" s="151"/>
      <c r="X41" s="151"/>
      <c r="Y41" s="152"/>
      <c r="Z41" s="64"/>
      <c r="AA41" s="68"/>
      <c r="AB41" s="68"/>
      <c r="AC41" s="68"/>
      <c r="AD41" s="68"/>
      <c r="AE41" s="68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70"/>
      <c r="AQ41" s="70"/>
      <c r="AR41" s="70"/>
      <c r="AS41" s="70"/>
      <c r="AT41" s="70"/>
      <c r="AU41" s="78"/>
      <c r="AV41" s="78"/>
      <c r="AW41" s="78"/>
      <c r="AX41" s="78"/>
      <c r="AY41" s="78"/>
      <c r="AZ41" s="78"/>
      <c r="BA41" s="78"/>
      <c r="BD41" s="141" t="e">
        <f>INDEX('.'!$Y$3:$AA$10,MATCH($D41,'.'!$Y$3:$Y$10,0),2)</f>
        <v>#N/A</v>
      </c>
    </row>
    <row r="42" spans="1:56" s="20" customFormat="1" ht="9.75" customHeight="1" x14ac:dyDescent="0.25">
      <c r="A42" s="148"/>
      <c r="B42" s="149"/>
      <c r="C42" s="75"/>
      <c r="D42" s="164"/>
      <c r="E42" s="165"/>
      <c r="F42" s="130"/>
      <c r="G42" s="131"/>
      <c r="H42" s="76"/>
      <c r="I42" s="134"/>
      <c r="J42" s="135"/>
      <c r="K42" s="138"/>
      <c r="L42" s="139"/>
      <c r="M42" s="134"/>
      <c r="N42" s="135"/>
      <c r="O42" s="64"/>
      <c r="P42" s="148"/>
      <c r="Q42" s="149"/>
      <c r="R42" s="64"/>
      <c r="S42" s="153"/>
      <c r="T42" s="154"/>
      <c r="U42" s="154"/>
      <c r="V42" s="154"/>
      <c r="W42" s="154"/>
      <c r="X42" s="154"/>
      <c r="Y42" s="155"/>
      <c r="Z42" s="64"/>
      <c r="AA42" s="68"/>
      <c r="AB42" s="68"/>
      <c r="AC42" s="68"/>
      <c r="AD42" s="68"/>
      <c r="AE42" s="68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70"/>
      <c r="AQ42" s="70"/>
      <c r="AR42" s="70"/>
      <c r="AS42" s="70"/>
      <c r="AT42" s="70"/>
      <c r="AU42" s="78"/>
      <c r="AV42" s="78"/>
      <c r="AW42" s="78"/>
      <c r="AX42" s="78"/>
      <c r="AY42" s="78"/>
      <c r="AZ42" s="78"/>
      <c r="BA42" s="78"/>
      <c r="BD42" s="141" t="e">
        <f>INDEX('.'!$Y$3:$AA$10,MATCH($D42,'.'!$Y$3:$Y$10,0),2)</f>
        <v>#N/A</v>
      </c>
    </row>
    <row r="43" spans="1:56" s="20" customFormat="1" ht="9.75" customHeight="1" x14ac:dyDescent="0.25">
      <c r="A43" s="146"/>
      <c r="B43" s="147"/>
      <c r="C43" s="75"/>
      <c r="D43" s="164"/>
      <c r="E43" s="165"/>
      <c r="F43" s="130"/>
      <c r="G43" s="131"/>
      <c r="H43" s="76"/>
      <c r="I43" s="132"/>
      <c r="J43" s="133"/>
      <c r="K43" s="136"/>
      <c r="L43" s="137"/>
      <c r="M43" s="132"/>
      <c r="N43" s="133"/>
      <c r="O43" s="64"/>
      <c r="P43" s="146"/>
      <c r="Q43" s="147"/>
      <c r="R43" s="64"/>
      <c r="S43" s="150"/>
      <c r="T43" s="151"/>
      <c r="U43" s="151"/>
      <c r="V43" s="151"/>
      <c r="W43" s="151"/>
      <c r="X43" s="151"/>
      <c r="Y43" s="152"/>
      <c r="Z43" s="64"/>
      <c r="AA43" s="68"/>
      <c r="AB43" s="68"/>
      <c r="AC43" s="68"/>
      <c r="AD43" s="68"/>
      <c r="AE43" s="68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70"/>
      <c r="AQ43" s="70"/>
      <c r="AR43" s="70"/>
      <c r="AS43" s="70"/>
      <c r="AT43" s="70"/>
      <c r="AU43" s="78"/>
      <c r="AV43" s="78"/>
      <c r="AW43" s="78"/>
      <c r="AX43" s="78"/>
      <c r="AY43" s="78"/>
      <c r="AZ43" s="78"/>
      <c r="BA43" s="78"/>
      <c r="BD43" s="141" t="e">
        <f>INDEX('.'!$Y$3:$AA$10,MATCH($D43,'.'!$Y$3:$Y$10,0),2)</f>
        <v>#N/A</v>
      </c>
    </row>
    <row r="44" spans="1:56" s="20" customFormat="1" ht="9.75" customHeight="1" x14ac:dyDescent="0.25">
      <c r="A44" s="148"/>
      <c r="B44" s="149"/>
      <c r="C44" s="75"/>
      <c r="D44" s="164"/>
      <c r="E44" s="165"/>
      <c r="F44" s="130"/>
      <c r="G44" s="131"/>
      <c r="H44" s="76"/>
      <c r="I44" s="134"/>
      <c r="J44" s="135"/>
      <c r="K44" s="138"/>
      <c r="L44" s="139"/>
      <c r="M44" s="134"/>
      <c r="N44" s="135"/>
      <c r="O44" s="64"/>
      <c r="P44" s="148"/>
      <c r="Q44" s="149"/>
      <c r="R44" s="64"/>
      <c r="S44" s="153"/>
      <c r="T44" s="154"/>
      <c r="U44" s="154"/>
      <c r="V44" s="154"/>
      <c r="W44" s="154"/>
      <c r="X44" s="154"/>
      <c r="Y44" s="155"/>
      <c r="Z44" s="64"/>
      <c r="AA44" s="68"/>
      <c r="AB44" s="68"/>
      <c r="AC44" s="68"/>
      <c r="AD44" s="68"/>
      <c r="AE44" s="68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70"/>
      <c r="AQ44" s="70"/>
      <c r="AR44" s="70"/>
      <c r="AS44" s="70"/>
      <c r="AT44" s="70"/>
      <c r="AU44" s="78"/>
      <c r="AV44" s="78"/>
      <c r="AW44" s="78"/>
      <c r="AX44" s="78"/>
      <c r="AY44" s="78"/>
      <c r="AZ44" s="78"/>
      <c r="BA44" s="78"/>
      <c r="BD44" s="141" t="e">
        <f>INDEX('.'!$Y$3:$AA$10,MATCH($D44,'.'!$Y$3:$Y$10,0),2)</f>
        <v>#N/A</v>
      </c>
    </row>
    <row r="45" spans="1:56" s="20" customFormat="1" ht="9.75" customHeight="1" x14ac:dyDescent="0.25">
      <c r="A45" s="146"/>
      <c r="B45" s="147"/>
      <c r="C45" s="75"/>
      <c r="D45" s="164"/>
      <c r="E45" s="165"/>
      <c r="F45" s="130"/>
      <c r="G45" s="131"/>
      <c r="H45" s="76"/>
      <c r="I45" s="132"/>
      <c r="J45" s="133"/>
      <c r="K45" s="136"/>
      <c r="L45" s="137"/>
      <c r="M45" s="132"/>
      <c r="N45" s="133"/>
      <c r="O45" s="64"/>
      <c r="P45" s="146"/>
      <c r="Q45" s="147"/>
      <c r="R45" s="64"/>
      <c r="S45" s="150"/>
      <c r="T45" s="151"/>
      <c r="U45" s="151"/>
      <c r="V45" s="151"/>
      <c r="W45" s="151"/>
      <c r="X45" s="151"/>
      <c r="Y45" s="152"/>
      <c r="Z45" s="64"/>
      <c r="AA45" s="68"/>
      <c r="AB45" s="68"/>
      <c r="AC45" s="68"/>
      <c r="AD45" s="68"/>
      <c r="AE45" s="68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70"/>
      <c r="AQ45" s="70"/>
      <c r="AR45" s="70"/>
      <c r="AS45" s="70"/>
      <c r="AT45" s="70"/>
      <c r="AU45" s="78"/>
      <c r="AV45" s="78"/>
      <c r="AW45" s="78"/>
      <c r="AX45" s="78"/>
      <c r="AY45" s="78"/>
      <c r="AZ45" s="78"/>
      <c r="BA45" s="78"/>
      <c r="BD45" s="141" t="e">
        <f>INDEX('.'!$Y$3:$AA$10,MATCH($D45,'.'!$Y$3:$Y$10,0),2)</f>
        <v>#N/A</v>
      </c>
    </row>
    <row r="46" spans="1:56" s="20" customFormat="1" ht="9.75" customHeight="1" x14ac:dyDescent="0.25">
      <c r="A46" s="148"/>
      <c r="B46" s="149"/>
      <c r="C46" s="75"/>
      <c r="D46" s="164"/>
      <c r="E46" s="165"/>
      <c r="F46" s="130"/>
      <c r="G46" s="131"/>
      <c r="H46" s="76"/>
      <c r="I46" s="134"/>
      <c r="J46" s="135"/>
      <c r="K46" s="138"/>
      <c r="L46" s="139"/>
      <c r="M46" s="134"/>
      <c r="N46" s="135"/>
      <c r="O46" s="64"/>
      <c r="P46" s="148"/>
      <c r="Q46" s="149"/>
      <c r="R46" s="64"/>
      <c r="S46" s="153"/>
      <c r="T46" s="154"/>
      <c r="U46" s="154"/>
      <c r="V46" s="154"/>
      <c r="W46" s="154"/>
      <c r="X46" s="154"/>
      <c r="Y46" s="155"/>
      <c r="Z46" s="64"/>
      <c r="AA46" s="68"/>
      <c r="AB46" s="68"/>
      <c r="AC46" s="68"/>
      <c r="AD46" s="68"/>
      <c r="AE46" s="68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70"/>
      <c r="AQ46" s="70"/>
      <c r="AR46" s="70"/>
      <c r="AS46" s="70"/>
      <c r="AT46" s="70"/>
      <c r="AU46" s="78"/>
      <c r="AV46" s="78"/>
      <c r="AW46" s="78"/>
      <c r="AX46" s="78"/>
      <c r="AY46" s="78"/>
      <c r="AZ46" s="78"/>
      <c r="BA46" s="78"/>
      <c r="BD46" s="141" t="e">
        <f>INDEX('.'!$Y$3:$AA$10,MATCH($D46,'.'!$Y$3:$Y$10,0),2)</f>
        <v>#N/A</v>
      </c>
    </row>
    <row r="47" spans="1:56" s="20" customFormat="1" ht="9.75" customHeight="1" x14ac:dyDescent="0.25">
      <c r="A47" s="146"/>
      <c r="B47" s="147"/>
      <c r="C47" s="75"/>
      <c r="D47" s="164"/>
      <c r="E47" s="165"/>
      <c r="F47" s="130"/>
      <c r="G47" s="131"/>
      <c r="H47" s="76"/>
      <c r="I47" s="132"/>
      <c r="J47" s="133"/>
      <c r="K47" s="136"/>
      <c r="L47" s="137"/>
      <c r="M47" s="132"/>
      <c r="N47" s="133"/>
      <c r="O47" s="64"/>
      <c r="P47" s="146"/>
      <c r="Q47" s="147"/>
      <c r="R47" s="64"/>
      <c r="S47" s="150"/>
      <c r="T47" s="151"/>
      <c r="U47" s="151"/>
      <c r="V47" s="151"/>
      <c r="W47" s="151"/>
      <c r="X47" s="151"/>
      <c r="Y47" s="152"/>
      <c r="Z47" s="64"/>
      <c r="AA47" s="68"/>
      <c r="AB47" s="68"/>
      <c r="AC47" s="68"/>
      <c r="AD47" s="68"/>
      <c r="AE47" s="68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70"/>
      <c r="AQ47" s="70"/>
      <c r="AR47" s="70"/>
      <c r="AS47" s="70"/>
      <c r="AT47" s="70"/>
      <c r="AU47" s="78"/>
      <c r="AV47" s="78"/>
      <c r="AW47" s="78"/>
      <c r="AX47" s="78"/>
      <c r="AY47" s="78"/>
      <c r="AZ47" s="78"/>
      <c r="BA47" s="78"/>
      <c r="BD47" s="141" t="e">
        <f>INDEX('.'!$Y$3:$AA$10,MATCH($D47,'.'!$Y$3:$Y$10,0),2)</f>
        <v>#N/A</v>
      </c>
    </row>
    <row r="48" spans="1:56" s="20" customFormat="1" ht="9.75" customHeight="1" x14ac:dyDescent="0.25">
      <c r="A48" s="148"/>
      <c r="B48" s="149"/>
      <c r="C48" s="75"/>
      <c r="D48" s="164"/>
      <c r="E48" s="165"/>
      <c r="F48" s="130"/>
      <c r="G48" s="131"/>
      <c r="H48" s="76"/>
      <c r="I48" s="134"/>
      <c r="J48" s="135"/>
      <c r="K48" s="138"/>
      <c r="L48" s="139"/>
      <c r="M48" s="134"/>
      <c r="N48" s="135"/>
      <c r="O48" s="64"/>
      <c r="P48" s="148"/>
      <c r="Q48" s="149"/>
      <c r="R48" s="64"/>
      <c r="S48" s="153"/>
      <c r="T48" s="154"/>
      <c r="U48" s="154"/>
      <c r="V48" s="154"/>
      <c r="W48" s="154"/>
      <c r="X48" s="154"/>
      <c r="Y48" s="155"/>
      <c r="Z48" s="64"/>
      <c r="AA48" s="68"/>
      <c r="AB48" s="68"/>
      <c r="AC48" s="68"/>
      <c r="AD48" s="68"/>
      <c r="AE48" s="68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70"/>
      <c r="AQ48" s="70"/>
      <c r="AR48" s="70"/>
      <c r="AS48" s="70"/>
      <c r="AT48" s="70"/>
      <c r="AU48" s="78"/>
      <c r="AV48" s="78"/>
      <c r="AW48" s="78"/>
      <c r="AX48" s="78"/>
      <c r="AY48" s="78"/>
      <c r="AZ48" s="78"/>
      <c r="BA48" s="78"/>
      <c r="BD48" s="141" t="e">
        <f>INDEX('.'!$Y$3:$AA$10,MATCH($D48,'.'!$Y$3:$Y$10,0),2)</f>
        <v>#N/A</v>
      </c>
    </row>
    <row r="49" spans="1:56" s="20" customFormat="1" ht="9.75" customHeight="1" x14ac:dyDescent="0.25">
      <c r="A49" s="146"/>
      <c r="B49" s="147"/>
      <c r="C49" s="75"/>
      <c r="D49" s="164"/>
      <c r="E49" s="165"/>
      <c r="F49" s="130"/>
      <c r="G49" s="131"/>
      <c r="H49" s="76"/>
      <c r="I49" s="132"/>
      <c r="J49" s="133"/>
      <c r="K49" s="136"/>
      <c r="L49" s="137"/>
      <c r="M49" s="132"/>
      <c r="N49" s="133"/>
      <c r="O49" s="64"/>
      <c r="P49" s="146"/>
      <c r="Q49" s="147"/>
      <c r="R49" s="64"/>
      <c r="S49" s="150"/>
      <c r="T49" s="151"/>
      <c r="U49" s="151"/>
      <c r="V49" s="151"/>
      <c r="W49" s="151"/>
      <c r="X49" s="151"/>
      <c r="Y49" s="152"/>
      <c r="Z49" s="64"/>
      <c r="AA49" s="68"/>
      <c r="AB49" s="68"/>
      <c r="AC49" s="68"/>
      <c r="AD49" s="68"/>
      <c r="AE49" s="68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70"/>
      <c r="AQ49" s="70"/>
      <c r="AR49" s="70"/>
      <c r="AS49" s="70"/>
      <c r="AT49" s="70"/>
      <c r="AU49" s="78"/>
      <c r="AV49" s="78"/>
      <c r="AW49" s="78"/>
      <c r="AX49" s="78"/>
      <c r="AY49" s="78"/>
      <c r="AZ49" s="78"/>
      <c r="BA49" s="78"/>
      <c r="BD49" s="141" t="e">
        <f>INDEX('.'!$Y$3:$AA$10,MATCH($D49,'.'!$Y$3:$Y$10,0),2)</f>
        <v>#N/A</v>
      </c>
    </row>
    <row r="50" spans="1:56" s="20" customFormat="1" ht="9.75" customHeight="1" x14ac:dyDescent="0.25">
      <c r="A50" s="148"/>
      <c r="B50" s="149"/>
      <c r="C50" s="75"/>
      <c r="D50" s="164"/>
      <c r="E50" s="165"/>
      <c r="F50" s="130"/>
      <c r="G50" s="131"/>
      <c r="H50" s="76"/>
      <c r="I50" s="134"/>
      <c r="J50" s="135"/>
      <c r="K50" s="138"/>
      <c r="L50" s="139"/>
      <c r="M50" s="134"/>
      <c r="N50" s="135"/>
      <c r="O50" s="64"/>
      <c r="P50" s="148"/>
      <c r="Q50" s="149"/>
      <c r="R50" s="64"/>
      <c r="S50" s="153"/>
      <c r="T50" s="154"/>
      <c r="U50" s="154"/>
      <c r="V50" s="154"/>
      <c r="W50" s="154"/>
      <c r="X50" s="154"/>
      <c r="Y50" s="155"/>
      <c r="Z50" s="64"/>
      <c r="AA50" s="68"/>
      <c r="AB50" s="68"/>
      <c r="AC50" s="68"/>
      <c r="AD50" s="68"/>
      <c r="AE50" s="68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70"/>
      <c r="AQ50" s="70"/>
      <c r="AR50" s="70"/>
      <c r="AS50" s="70"/>
      <c r="AT50" s="70"/>
      <c r="AU50" s="78"/>
      <c r="AV50" s="78"/>
      <c r="AW50" s="78"/>
      <c r="AX50" s="78"/>
      <c r="AY50" s="78"/>
      <c r="AZ50" s="78"/>
      <c r="BA50" s="78"/>
      <c r="BD50" s="141" t="e">
        <f>INDEX('.'!$Y$3:$AA$10,MATCH($D50,'.'!$Y$3:$Y$10,0),2)</f>
        <v>#N/A</v>
      </c>
    </row>
    <row r="51" spans="1:56" s="20" customFormat="1" ht="9.75" customHeight="1" x14ac:dyDescent="0.25">
      <c r="A51" s="146"/>
      <c r="B51" s="147"/>
      <c r="C51" s="75"/>
      <c r="D51" s="164"/>
      <c r="E51" s="165"/>
      <c r="F51" s="130"/>
      <c r="G51" s="131"/>
      <c r="H51" s="76"/>
      <c r="I51" s="132"/>
      <c r="J51" s="133"/>
      <c r="K51" s="136"/>
      <c r="L51" s="137"/>
      <c r="M51" s="132"/>
      <c r="N51" s="133"/>
      <c r="O51" s="64"/>
      <c r="P51" s="146"/>
      <c r="Q51" s="147"/>
      <c r="R51" s="64"/>
      <c r="S51" s="150"/>
      <c r="T51" s="151"/>
      <c r="U51" s="151"/>
      <c r="V51" s="151"/>
      <c r="W51" s="151"/>
      <c r="X51" s="151"/>
      <c r="Y51" s="152"/>
      <c r="Z51" s="64"/>
      <c r="AA51" s="68"/>
      <c r="AB51" s="68"/>
      <c r="AC51" s="68"/>
      <c r="AD51" s="68"/>
      <c r="AE51" s="68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70"/>
      <c r="AQ51" s="70"/>
      <c r="AR51" s="70"/>
      <c r="AS51" s="70"/>
      <c r="AT51" s="70"/>
      <c r="AU51" s="78"/>
      <c r="AV51" s="78"/>
      <c r="AW51" s="78"/>
      <c r="AX51" s="78"/>
      <c r="AY51" s="78"/>
      <c r="AZ51" s="78"/>
      <c r="BA51" s="78"/>
      <c r="BD51" s="141" t="e">
        <f>INDEX('.'!$Y$3:$AA$10,MATCH($D51,'.'!$Y$3:$Y$10,0),2)</f>
        <v>#N/A</v>
      </c>
    </row>
    <row r="52" spans="1:56" s="20" customFormat="1" ht="9.75" customHeight="1" x14ac:dyDescent="0.25">
      <c r="A52" s="148"/>
      <c r="B52" s="149"/>
      <c r="C52" s="75"/>
      <c r="D52" s="164"/>
      <c r="E52" s="165"/>
      <c r="F52" s="130"/>
      <c r="G52" s="131"/>
      <c r="H52" s="76"/>
      <c r="I52" s="134"/>
      <c r="J52" s="135"/>
      <c r="K52" s="138"/>
      <c r="L52" s="139"/>
      <c r="M52" s="134"/>
      <c r="N52" s="135"/>
      <c r="O52" s="64"/>
      <c r="P52" s="148"/>
      <c r="Q52" s="149"/>
      <c r="R52" s="64"/>
      <c r="S52" s="153"/>
      <c r="T52" s="154"/>
      <c r="U52" s="154"/>
      <c r="V52" s="154"/>
      <c r="W52" s="154"/>
      <c r="X52" s="154"/>
      <c r="Y52" s="155"/>
      <c r="Z52" s="64"/>
      <c r="AA52" s="68"/>
      <c r="AB52" s="68"/>
      <c r="AC52" s="68"/>
      <c r="AD52" s="68"/>
      <c r="AE52" s="68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70"/>
      <c r="AQ52" s="70"/>
      <c r="AR52" s="70"/>
      <c r="AS52" s="70"/>
      <c r="AT52" s="70"/>
      <c r="AU52" s="78"/>
      <c r="AV52" s="78"/>
      <c r="AW52" s="78"/>
      <c r="AX52" s="78"/>
      <c r="AY52" s="78"/>
      <c r="AZ52" s="78"/>
      <c r="BA52" s="78"/>
      <c r="BD52" s="141" t="e">
        <f>INDEX('.'!$Y$3:$AA$10,MATCH($D52,'.'!$Y$3:$Y$10,0),2)</f>
        <v>#N/A</v>
      </c>
    </row>
    <row r="53" spans="1:56" s="20" customFormat="1" ht="9.75" customHeight="1" x14ac:dyDescent="0.25">
      <c r="A53" s="146"/>
      <c r="B53" s="147"/>
      <c r="C53" s="75"/>
      <c r="D53" s="164"/>
      <c r="E53" s="165"/>
      <c r="F53" s="130"/>
      <c r="G53" s="131"/>
      <c r="H53" s="76"/>
      <c r="I53" s="132"/>
      <c r="J53" s="133"/>
      <c r="K53" s="136"/>
      <c r="L53" s="137"/>
      <c r="M53" s="132"/>
      <c r="N53" s="133"/>
      <c r="O53" s="64"/>
      <c r="P53" s="146"/>
      <c r="Q53" s="147"/>
      <c r="R53" s="64"/>
      <c r="S53" s="150"/>
      <c r="T53" s="151"/>
      <c r="U53" s="151"/>
      <c r="V53" s="151"/>
      <c r="W53" s="151"/>
      <c r="X53" s="151"/>
      <c r="Y53" s="152"/>
      <c r="Z53" s="64"/>
      <c r="AA53" s="68"/>
      <c r="AB53" s="68"/>
      <c r="AC53" s="68"/>
      <c r="AD53" s="68"/>
      <c r="AE53" s="68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70"/>
      <c r="AQ53" s="70"/>
      <c r="AR53" s="70"/>
      <c r="AS53" s="70"/>
      <c r="AT53" s="70"/>
      <c r="AU53" s="78"/>
      <c r="AV53" s="78"/>
      <c r="AW53" s="78"/>
      <c r="AX53" s="78"/>
      <c r="AY53" s="78"/>
      <c r="AZ53" s="78"/>
      <c r="BA53" s="78"/>
      <c r="BD53" s="141" t="e">
        <f>INDEX('.'!$Y$3:$AA$10,MATCH($D53,'.'!$Y$3:$Y$10,0),2)</f>
        <v>#N/A</v>
      </c>
    </row>
    <row r="54" spans="1:56" s="20" customFormat="1" ht="9.75" customHeight="1" x14ac:dyDescent="0.25">
      <c r="A54" s="148"/>
      <c r="B54" s="149"/>
      <c r="C54" s="75"/>
      <c r="D54" s="164"/>
      <c r="E54" s="165"/>
      <c r="F54" s="130"/>
      <c r="G54" s="131"/>
      <c r="H54" s="76"/>
      <c r="I54" s="134"/>
      <c r="J54" s="135"/>
      <c r="K54" s="138"/>
      <c r="L54" s="139"/>
      <c r="M54" s="134"/>
      <c r="N54" s="135"/>
      <c r="O54" s="64"/>
      <c r="P54" s="148"/>
      <c r="Q54" s="149"/>
      <c r="R54" s="64"/>
      <c r="S54" s="153"/>
      <c r="T54" s="154"/>
      <c r="U54" s="154"/>
      <c r="V54" s="154"/>
      <c r="W54" s="154"/>
      <c r="X54" s="154"/>
      <c r="Y54" s="155"/>
      <c r="Z54" s="64"/>
      <c r="AA54" s="68"/>
      <c r="AB54" s="68"/>
      <c r="AC54" s="68"/>
      <c r="AD54" s="68"/>
      <c r="AE54" s="68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70"/>
      <c r="AQ54" s="70"/>
      <c r="AR54" s="70"/>
      <c r="AS54" s="70"/>
      <c r="AT54" s="70"/>
      <c r="AU54" s="78"/>
      <c r="AV54" s="78"/>
      <c r="AW54" s="78"/>
      <c r="AX54" s="78"/>
      <c r="AY54" s="78"/>
      <c r="AZ54" s="78"/>
      <c r="BA54" s="78"/>
      <c r="BD54" s="141" t="e">
        <f>INDEX('.'!$Y$3:$AA$10,MATCH($D54,'.'!$Y$3:$Y$10,0),2)</f>
        <v>#N/A</v>
      </c>
    </row>
    <row r="55" spans="1:56" s="20" customFormat="1" ht="9.75" customHeight="1" x14ac:dyDescent="0.25">
      <c r="A55" s="146"/>
      <c r="B55" s="147"/>
      <c r="C55" s="75"/>
      <c r="D55" s="164"/>
      <c r="E55" s="165"/>
      <c r="F55" s="130"/>
      <c r="G55" s="131"/>
      <c r="H55" s="76"/>
      <c r="I55" s="132"/>
      <c r="J55" s="133"/>
      <c r="K55" s="136"/>
      <c r="L55" s="137"/>
      <c r="M55" s="132"/>
      <c r="N55" s="133"/>
      <c r="O55" s="64"/>
      <c r="P55" s="146"/>
      <c r="Q55" s="147"/>
      <c r="R55" s="64"/>
      <c r="S55" s="150"/>
      <c r="T55" s="151"/>
      <c r="U55" s="151"/>
      <c r="V55" s="151"/>
      <c r="W55" s="151"/>
      <c r="X55" s="151"/>
      <c r="Y55" s="152"/>
      <c r="Z55" s="64"/>
      <c r="AA55" s="68"/>
      <c r="AB55" s="68"/>
      <c r="AC55" s="68"/>
      <c r="AD55" s="68"/>
      <c r="AE55" s="68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70"/>
      <c r="AQ55" s="70"/>
      <c r="AR55" s="70"/>
      <c r="AS55" s="70"/>
      <c r="AT55" s="70"/>
      <c r="AU55" s="78"/>
      <c r="AV55" s="78"/>
      <c r="AW55" s="78"/>
      <c r="AX55" s="78"/>
      <c r="AY55" s="78"/>
      <c r="AZ55" s="78"/>
      <c r="BA55" s="78"/>
      <c r="BD55" s="141" t="e">
        <f>INDEX('.'!$Y$3:$AA$10,MATCH($D55,'.'!$Y$3:$Y$10,0),2)</f>
        <v>#N/A</v>
      </c>
    </row>
    <row r="56" spans="1:56" s="20" customFormat="1" ht="9.75" customHeight="1" x14ac:dyDescent="0.25">
      <c r="A56" s="148"/>
      <c r="B56" s="149"/>
      <c r="C56" s="75"/>
      <c r="D56" s="164"/>
      <c r="E56" s="165"/>
      <c r="F56" s="130"/>
      <c r="G56" s="131"/>
      <c r="H56" s="76"/>
      <c r="I56" s="134"/>
      <c r="J56" s="135"/>
      <c r="K56" s="138"/>
      <c r="L56" s="139"/>
      <c r="M56" s="134"/>
      <c r="N56" s="135"/>
      <c r="O56" s="64"/>
      <c r="P56" s="148"/>
      <c r="Q56" s="149"/>
      <c r="R56" s="64"/>
      <c r="S56" s="153"/>
      <c r="T56" s="154"/>
      <c r="U56" s="154"/>
      <c r="V56" s="154"/>
      <c r="W56" s="154"/>
      <c r="X56" s="154"/>
      <c r="Y56" s="155"/>
      <c r="Z56" s="64"/>
      <c r="AA56" s="68"/>
      <c r="AB56" s="68"/>
      <c r="AC56" s="68"/>
      <c r="AD56" s="68"/>
      <c r="AE56" s="68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70"/>
      <c r="AQ56" s="70"/>
      <c r="AR56" s="70"/>
      <c r="AS56" s="70"/>
      <c r="AT56" s="70"/>
      <c r="AU56" s="78"/>
      <c r="AV56" s="78"/>
      <c r="AW56" s="78"/>
      <c r="AX56" s="78"/>
      <c r="AY56" s="78"/>
      <c r="AZ56" s="78"/>
      <c r="BA56" s="78"/>
      <c r="BD56" s="141" t="e">
        <f>INDEX('.'!$Y$3:$AA$10,MATCH($D56,'.'!$Y$3:$Y$10,0),2)</f>
        <v>#N/A</v>
      </c>
    </row>
    <row r="57" spans="1:56" s="20" customFormat="1" ht="9.75" customHeight="1" x14ac:dyDescent="0.25">
      <c r="A57" s="146"/>
      <c r="B57" s="147"/>
      <c r="C57" s="75"/>
      <c r="D57" s="164"/>
      <c r="E57" s="165"/>
      <c r="F57" s="130"/>
      <c r="G57" s="131"/>
      <c r="H57" s="76"/>
      <c r="I57" s="132"/>
      <c r="J57" s="133"/>
      <c r="K57" s="136"/>
      <c r="L57" s="137"/>
      <c r="M57" s="132"/>
      <c r="N57" s="133"/>
      <c r="O57" s="64"/>
      <c r="P57" s="146"/>
      <c r="Q57" s="147"/>
      <c r="R57" s="64"/>
      <c r="S57" s="150"/>
      <c r="T57" s="151"/>
      <c r="U57" s="151"/>
      <c r="V57" s="151"/>
      <c r="W57" s="151"/>
      <c r="X57" s="151"/>
      <c r="Y57" s="152"/>
      <c r="Z57" s="64"/>
      <c r="AA57" s="68"/>
      <c r="AB57" s="68"/>
      <c r="AC57" s="68"/>
      <c r="AD57" s="68"/>
      <c r="AE57" s="68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70"/>
      <c r="AQ57" s="70"/>
      <c r="AR57" s="70"/>
      <c r="AS57" s="70"/>
      <c r="AT57" s="70"/>
      <c r="AU57" s="78"/>
      <c r="AV57" s="78"/>
      <c r="AW57" s="78"/>
      <c r="AX57" s="78"/>
      <c r="AY57" s="78"/>
      <c r="AZ57" s="78"/>
      <c r="BA57" s="78"/>
      <c r="BD57" s="141" t="e">
        <f>INDEX('.'!$Y$3:$AA$10,MATCH($D57,'.'!$Y$3:$Y$10,0),2)</f>
        <v>#N/A</v>
      </c>
    </row>
    <row r="58" spans="1:56" s="20" customFormat="1" ht="9.75" customHeight="1" x14ac:dyDescent="0.25">
      <c r="A58" s="148"/>
      <c r="B58" s="149"/>
      <c r="C58" s="75"/>
      <c r="D58" s="164"/>
      <c r="E58" s="165"/>
      <c r="F58" s="130"/>
      <c r="G58" s="131"/>
      <c r="H58" s="76"/>
      <c r="I58" s="134"/>
      <c r="J58" s="135"/>
      <c r="K58" s="138"/>
      <c r="L58" s="139"/>
      <c r="M58" s="134"/>
      <c r="N58" s="135"/>
      <c r="O58" s="64"/>
      <c r="P58" s="148"/>
      <c r="Q58" s="149"/>
      <c r="R58" s="64"/>
      <c r="S58" s="153"/>
      <c r="T58" s="154"/>
      <c r="U58" s="154"/>
      <c r="V58" s="154"/>
      <c r="W58" s="154"/>
      <c r="X58" s="154"/>
      <c r="Y58" s="155"/>
      <c r="Z58" s="64"/>
      <c r="AA58" s="68"/>
      <c r="AB58" s="68"/>
      <c r="AC58" s="68"/>
      <c r="AD58" s="68"/>
      <c r="AE58" s="68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70"/>
      <c r="AQ58" s="70"/>
      <c r="AR58" s="70"/>
      <c r="AS58" s="70"/>
      <c r="AT58" s="70"/>
      <c r="AU58" s="78"/>
      <c r="AV58" s="78"/>
      <c r="AW58" s="78"/>
      <c r="AX58" s="78"/>
      <c r="AY58" s="78"/>
      <c r="AZ58" s="78"/>
      <c r="BA58" s="78"/>
      <c r="BD58" s="141" t="e">
        <f>INDEX('.'!$Y$3:$AA$10,MATCH($D58,'.'!$Y$3:$Y$10,0),2)</f>
        <v>#N/A</v>
      </c>
    </row>
    <row r="59" spans="1:56" s="20" customFormat="1" ht="9.75" customHeight="1" x14ac:dyDescent="0.25">
      <c r="A59" s="146"/>
      <c r="B59" s="147"/>
      <c r="C59" s="75"/>
      <c r="D59" s="164"/>
      <c r="E59" s="165"/>
      <c r="F59" s="130"/>
      <c r="G59" s="131"/>
      <c r="H59" s="76"/>
      <c r="I59" s="132"/>
      <c r="J59" s="133"/>
      <c r="K59" s="136"/>
      <c r="L59" s="137"/>
      <c r="M59" s="132"/>
      <c r="N59" s="133"/>
      <c r="O59" s="64"/>
      <c r="P59" s="146"/>
      <c r="Q59" s="147"/>
      <c r="R59" s="64"/>
      <c r="S59" s="150"/>
      <c r="T59" s="151"/>
      <c r="U59" s="151"/>
      <c r="V59" s="151"/>
      <c r="W59" s="151"/>
      <c r="X59" s="151"/>
      <c r="Y59" s="152"/>
      <c r="Z59" s="64"/>
      <c r="AA59" s="68"/>
      <c r="AB59" s="68"/>
      <c r="AC59" s="68"/>
      <c r="AD59" s="68"/>
      <c r="AE59" s="68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70"/>
      <c r="AQ59" s="70"/>
      <c r="AR59" s="70"/>
      <c r="AS59" s="70"/>
      <c r="AT59" s="70"/>
      <c r="AU59" s="78"/>
      <c r="AV59" s="78"/>
      <c r="AW59" s="78"/>
      <c r="AX59" s="78"/>
      <c r="AY59" s="78"/>
      <c r="AZ59" s="78"/>
      <c r="BA59" s="78"/>
      <c r="BD59" s="141" t="e">
        <f>INDEX('.'!$Y$3:$AA$10,MATCH($D59,'.'!$Y$3:$Y$10,0),2)</f>
        <v>#N/A</v>
      </c>
    </row>
    <row r="60" spans="1:56" s="20" customFormat="1" ht="9.75" customHeight="1" x14ac:dyDescent="0.25">
      <c r="A60" s="148"/>
      <c r="B60" s="149"/>
      <c r="C60" s="75"/>
      <c r="D60" s="164"/>
      <c r="E60" s="165"/>
      <c r="F60" s="130"/>
      <c r="G60" s="131"/>
      <c r="H60" s="76"/>
      <c r="I60" s="134"/>
      <c r="J60" s="135"/>
      <c r="K60" s="138"/>
      <c r="L60" s="139"/>
      <c r="M60" s="134"/>
      <c r="N60" s="135"/>
      <c r="O60" s="64"/>
      <c r="P60" s="148"/>
      <c r="Q60" s="149"/>
      <c r="R60" s="64"/>
      <c r="S60" s="153"/>
      <c r="T60" s="154"/>
      <c r="U60" s="154"/>
      <c r="V60" s="154"/>
      <c r="W60" s="154"/>
      <c r="X60" s="154"/>
      <c r="Y60" s="155"/>
      <c r="Z60" s="64"/>
      <c r="AA60" s="68"/>
      <c r="AB60" s="68"/>
      <c r="AC60" s="68"/>
      <c r="AD60" s="68"/>
      <c r="AE60" s="68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70"/>
      <c r="AQ60" s="70"/>
      <c r="AR60" s="70"/>
      <c r="AS60" s="70"/>
      <c r="AT60" s="70"/>
      <c r="AU60" s="78"/>
      <c r="AV60" s="78"/>
      <c r="AW60" s="78"/>
      <c r="AX60" s="78"/>
      <c r="AY60" s="78"/>
      <c r="AZ60" s="78"/>
      <c r="BA60" s="78"/>
      <c r="BD60" s="141" t="e">
        <f>INDEX('.'!$Y$3:$AA$10,MATCH($D60,'.'!$Y$3:$Y$10,0),2)</f>
        <v>#N/A</v>
      </c>
    </row>
    <row r="61" spans="1:56" s="20" customFormat="1" ht="9.75" customHeight="1" x14ac:dyDescent="0.25">
      <c r="A61" s="146"/>
      <c r="B61" s="147"/>
      <c r="C61" s="75"/>
      <c r="D61" s="164"/>
      <c r="E61" s="165"/>
      <c r="F61" s="130"/>
      <c r="G61" s="131"/>
      <c r="H61" s="76"/>
      <c r="I61" s="132"/>
      <c r="J61" s="133"/>
      <c r="K61" s="136"/>
      <c r="L61" s="137"/>
      <c r="M61" s="132"/>
      <c r="N61" s="133"/>
      <c r="O61" s="64"/>
      <c r="P61" s="146"/>
      <c r="Q61" s="147"/>
      <c r="R61" s="64"/>
      <c r="S61" s="150"/>
      <c r="T61" s="151"/>
      <c r="U61" s="151"/>
      <c r="V61" s="151"/>
      <c r="W61" s="151"/>
      <c r="X61" s="151"/>
      <c r="Y61" s="152"/>
      <c r="Z61" s="64"/>
      <c r="AA61" s="68"/>
      <c r="AB61" s="68"/>
      <c r="AC61" s="68"/>
      <c r="AD61" s="68"/>
      <c r="AE61" s="68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70"/>
      <c r="AQ61" s="70"/>
      <c r="AR61" s="70"/>
      <c r="AS61" s="70"/>
      <c r="AT61" s="70"/>
      <c r="AU61" s="78"/>
      <c r="AV61" s="78"/>
      <c r="AW61" s="78"/>
      <c r="AX61" s="78"/>
      <c r="AY61" s="78"/>
      <c r="AZ61" s="78"/>
      <c r="BA61" s="78"/>
      <c r="BD61" s="141" t="e">
        <f>INDEX('.'!$Y$3:$AA$10,MATCH($D61,'.'!$Y$3:$Y$10,0),2)</f>
        <v>#N/A</v>
      </c>
    </row>
    <row r="62" spans="1:56" s="20" customFormat="1" ht="9.75" customHeight="1" x14ac:dyDescent="0.25">
      <c r="A62" s="148"/>
      <c r="B62" s="149"/>
      <c r="C62" s="75"/>
      <c r="D62" s="164"/>
      <c r="E62" s="165"/>
      <c r="F62" s="130"/>
      <c r="G62" s="131"/>
      <c r="H62" s="76"/>
      <c r="I62" s="134"/>
      <c r="J62" s="135"/>
      <c r="K62" s="138"/>
      <c r="L62" s="139"/>
      <c r="M62" s="134"/>
      <c r="N62" s="135"/>
      <c r="O62" s="64"/>
      <c r="P62" s="148"/>
      <c r="Q62" s="149"/>
      <c r="R62" s="64"/>
      <c r="S62" s="153"/>
      <c r="T62" s="154"/>
      <c r="U62" s="154"/>
      <c r="V62" s="154"/>
      <c r="W62" s="154"/>
      <c r="X62" s="154"/>
      <c r="Y62" s="155"/>
      <c r="Z62" s="64"/>
      <c r="AA62" s="68"/>
      <c r="AB62" s="68"/>
      <c r="AC62" s="68"/>
      <c r="AD62" s="68"/>
      <c r="AE62" s="68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70"/>
      <c r="AQ62" s="70"/>
      <c r="AR62" s="70"/>
      <c r="AS62" s="70"/>
      <c r="AT62" s="70"/>
      <c r="AU62" s="78"/>
      <c r="AV62" s="78"/>
      <c r="AW62" s="78"/>
      <c r="AX62" s="78"/>
      <c r="AY62" s="78"/>
      <c r="AZ62" s="78"/>
      <c r="BA62" s="78"/>
      <c r="BD62" s="141" t="e">
        <f>INDEX('.'!$Y$3:$AA$10,MATCH($D62,'.'!$Y$3:$Y$10,0),2)</f>
        <v>#N/A</v>
      </c>
    </row>
    <row r="63" spans="1:56" s="20" customFormat="1" ht="9.75" customHeight="1" x14ac:dyDescent="0.25">
      <c r="A63" s="146"/>
      <c r="B63" s="147"/>
      <c r="C63" s="75"/>
      <c r="D63" s="164"/>
      <c r="E63" s="165"/>
      <c r="F63" s="130"/>
      <c r="G63" s="131"/>
      <c r="H63" s="76"/>
      <c r="I63" s="132"/>
      <c r="J63" s="133"/>
      <c r="K63" s="136"/>
      <c r="L63" s="137"/>
      <c r="M63" s="132"/>
      <c r="N63" s="133"/>
      <c r="O63" s="64"/>
      <c r="P63" s="146"/>
      <c r="Q63" s="147"/>
      <c r="R63" s="64"/>
      <c r="S63" s="150"/>
      <c r="T63" s="151"/>
      <c r="U63" s="151"/>
      <c r="V63" s="151"/>
      <c r="W63" s="151"/>
      <c r="X63" s="151"/>
      <c r="Y63" s="152"/>
      <c r="Z63" s="64"/>
      <c r="AA63" s="68"/>
      <c r="AB63" s="68"/>
      <c r="AC63" s="68"/>
      <c r="AD63" s="68"/>
      <c r="AE63" s="68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70"/>
      <c r="AQ63" s="70"/>
      <c r="AR63" s="70"/>
      <c r="AS63" s="70"/>
      <c r="AT63" s="70"/>
      <c r="AU63" s="78"/>
      <c r="AV63" s="78"/>
      <c r="AW63" s="78"/>
      <c r="AX63" s="78"/>
      <c r="AY63" s="78"/>
      <c r="AZ63" s="78"/>
      <c r="BA63" s="78"/>
      <c r="BD63" s="141" t="e">
        <f>INDEX('.'!$Y$3:$AA$10,MATCH($D63,'.'!$Y$3:$Y$10,0),2)</f>
        <v>#N/A</v>
      </c>
    </row>
    <row r="64" spans="1:56" s="20" customFormat="1" ht="9.75" customHeight="1" x14ac:dyDescent="0.25">
      <c r="A64" s="148"/>
      <c r="B64" s="149"/>
      <c r="C64" s="75"/>
      <c r="D64" s="164"/>
      <c r="E64" s="165"/>
      <c r="F64" s="130"/>
      <c r="G64" s="131"/>
      <c r="H64" s="76"/>
      <c r="I64" s="134"/>
      <c r="J64" s="135"/>
      <c r="K64" s="138"/>
      <c r="L64" s="139"/>
      <c r="M64" s="134"/>
      <c r="N64" s="135"/>
      <c r="O64" s="64"/>
      <c r="P64" s="148"/>
      <c r="Q64" s="149"/>
      <c r="R64" s="64"/>
      <c r="S64" s="153"/>
      <c r="T64" s="154"/>
      <c r="U64" s="154"/>
      <c r="V64" s="154"/>
      <c r="W64" s="154"/>
      <c r="X64" s="154"/>
      <c r="Y64" s="155"/>
      <c r="Z64" s="64"/>
      <c r="AA64" s="68"/>
      <c r="AB64" s="68"/>
      <c r="AC64" s="68"/>
      <c r="AD64" s="68"/>
      <c r="AE64" s="68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70"/>
      <c r="AQ64" s="70"/>
      <c r="AR64" s="70"/>
      <c r="AS64" s="70"/>
      <c r="AT64" s="70"/>
      <c r="AU64" s="78"/>
      <c r="AV64" s="78"/>
      <c r="AW64" s="78"/>
      <c r="AX64" s="78"/>
      <c r="AY64" s="78"/>
      <c r="AZ64" s="78"/>
      <c r="BA64" s="78"/>
      <c r="BD64" s="141" t="e">
        <f>INDEX('.'!$Y$3:$AA$10,MATCH($D64,'.'!$Y$3:$Y$10,0),2)</f>
        <v>#N/A</v>
      </c>
    </row>
    <row r="65" spans="1:63" s="20" customFormat="1" ht="9.75" customHeight="1" x14ac:dyDescent="0.25">
      <c r="A65" s="146"/>
      <c r="B65" s="147"/>
      <c r="C65" s="75"/>
      <c r="D65" s="164"/>
      <c r="E65" s="165"/>
      <c r="F65" s="130"/>
      <c r="G65" s="131"/>
      <c r="H65" s="76"/>
      <c r="I65" s="132"/>
      <c r="J65" s="133"/>
      <c r="K65" s="136"/>
      <c r="L65" s="137"/>
      <c r="M65" s="132"/>
      <c r="N65" s="133"/>
      <c r="O65" s="64"/>
      <c r="P65" s="146"/>
      <c r="Q65" s="147"/>
      <c r="R65" s="64"/>
      <c r="S65" s="150"/>
      <c r="T65" s="151"/>
      <c r="U65" s="151"/>
      <c r="V65" s="151"/>
      <c r="W65" s="151"/>
      <c r="X65" s="151"/>
      <c r="Y65" s="152"/>
      <c r="Z65" s="64"/>
      <c r="AA65" s="68"/>
      <c r="AB65" s="68"/>
      <c r="AC65" s="68"/>
      <c r="AD65" s="68"/>
      <c r="AE65" s="68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70"/>
      <c r="AQ65" s="70"/>
      <c r="AR65" s="70"/>
      <c r="AS65" s="70"/>
      <c r="AT65" s="70"/>
      <c r="AU65" s="78"/>
      <c r="AV65" s="78"/>
      <c r="AW65" s="78"/>
      <c r="AX65" s="78"/>
      <c r="AY65" s="78"/>
      <c r="AZ65" s="78"/>
      <c r="BA65" s="78"/>
      <c r="BD65" s="141" t="e">
        <f>INDEX('.'!$Y$3:$AA$10,MATCH($D65,'.'!$Y$3:$Y$10,0),2)</f>
        <v>#N/A</v>
      </c>
    </row>
    <row r="66" spans="1:63" s="20" customFormat="1" ht="9.75" customHeight="1" x14ac:dyDescent="0.25">
      <c r="A66" s="148"/>
      <c r="B66" s="149"/>
      <c r="C66" s="75"/>
      <c r="D66" s="164"/>
      <c r="E66" s="165"/>
      <c r="F66" s="130"/>
      <c r="G66" s="131"/>
      <c r="H66" s="76"/>
      <c r="I66" s="134"/>
      <c r="J66" s="135"/>
      <c r="K66" s="138"/>
      <c r="L66" s="139"/>
      <c r="M66" s="134"/>
      <c r="N66" s="135"/>
      <c r="O66" s="64"/>
      <c r="P66" s="148"/>
      <c r="Q66" s="149"/>
      <c r="R66" s="64"/>
      <c r="S66" s="153"/>
      <c r="T66" s="154"/>
      <c r="U66" s="154"/>
      <c r="V66" s="154"/>
      <c r="W66" s="154"/>
      <c r="X66" s="154"/>
      <c r="Y66" s="155"/>
      <c r="Z66" s="64"/>
      <c r="AA66" s="68"/>
      <c r="AB66" s="68"/>
      <c r="AC66" s="68"/>
      <c r="AD66" s="68"/>
      <c r="AE66" s="68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70"/>
      <c r="AQ66" s="70"/>
      <c r="AR66" s="70"/>
      <c r="AS66" s="70"/>
      <c r="AT66" s="70"/>
      <c r="AU66" s="78"/>
      <c r="AV66" s="78"/>
      <c r="AW66" s="78"/>
      <c r="AX66" s="78"/>
      <c r="AY66" s="78"/>
      <c r="AZ66" s="78"/>
      <c r="BA66" s="78"/>
      <c r="BD66" s="141" t="e">
        <f>INDEX('.'!$Y$3:$AA$10,MATCH($D66,'.'!$Y$3:$Y$10,0),2)</f>
        <v>#N/A</v>
      </c>
    </row>
    <row r="67" spans="1:63" s="20" customFormat="1" ht="9.75" customHeight="1" x14ac:dyDescent="0.25">
      <c r="A67" s="146"/>
      <c r="B67" s="147"/>
      <c r="C67" s="75"/>
      <c r="D67" s="164"/>
      <c r="E67" s="165"/>
      <c r="F67" s="130"/>
      <c r="G67" s="131"/>
      <c r="H67" s="76"/>
      <c r="I67" s="132"/>
      <c r="J67" s="133"/>
      <c r="K67" s="136"/>
      <c r="L67" s="137"/>
      <c r="M67" s="132"/>
      <c r="N67" s="133"/>
      <c r="O67" s="64"/>
      <c r="P67" s="146"/>
      <c r="Q67" s="147"/>
      <c r="R67" s="64"/>
      <c r="S67" s="150"/>
      <c r="T67" s="151"/>
      <c r="U67" s="151"/>
      <c r="V67" s="151"/>
      <c r="W67" s="151"/>
      <c r="X67" s="151"/>
      <c r="Y67" s="152"/>
      <c r="Z67" s="64"/>
      <c r="AA67" s="68"/>
      <c r="AB67" s="68"/>
      <c r="AC67" s="68"/>
      <c r="AD67" s="68"/>
      <c r="AE67" s="68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70"/>
      <c r="AQ67" s="70"/>
      <c r="AR67" s="70"/>
      <c r="AS67" s="70"/>
      <c r="AT67" s="70"/>
      <c r="AU67" s="78"/>
      <c r="AV67" s="78"/>
      <c r="AW67" s="78"/>
      <c r="AX67" s="78"/>
      <c r="AY67" s="78"/>
      <c r="AZ67" s="78"/>
      <c r="BA67" s="78"/>
      <c r="BD67" s="141" t="e">
        <f>INDEX('.'!$Y$3:$AA$10,MATCH($D67,'.'!$Y$3:$Y$10,0),2)</f>
        <v>#N/A</v>
      </c>
    </row>
    <row r="68" spans="1:63" s="20" customFormat="1" ht="9.75" customHeight="1" x14ac:dyDescent="0.25">
      <c r="A68" s="148"/>
      <c r="B68" s="149"/>
      <c r="C68" s="75"/>
      <c r="D68" s="164"/>
      <c r="E68" s="165"/>
      <c r="F68" s="130"/>
      <c r="G68" s="131"/>
      <c r="H68" s="76"/>
      <c r="I68" s="134"/>
      <c r="J68" s="135"/>
      <c r="K68" s="138"/>
      <c r="L68" s="139"/>
      <c r="M68" s="134"/>
      <c r="N68" s="135"/>
      <c r="O68" s="64"/>
      <c r="P68" s="148"/>
      <c r="Q68" s="149"/>
      <c r="R68" s="64"/>
      <c r="S68" s="153"/>
      <c r="T68" s="154"/>
      <c r="U68" s="154"/>
      <c r="V68" s="154"/>
      <c r="W68" s="154"/>
      <c r="X68" s="154"/>
      <c r="Y68" s="155"/>
      <c r="Z68" s="64"/>
      <c r="AA68" s="68"/>
      <c r="AB68" s="68"/>
      <c r="AC68" s="68"/>
      <c r="AD68" s="68"/>
      <c r="AE68" s="68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70"/>
      <c r="AQ68" s="70"/>
      <c r="AR68" s="70"/>
      <c r="AS68" s="70"/>
      <c r="AT68" s="70"/>
      <c r="AU68" s="78"/>
      <c r="AV68" s="78"/>
      <c r="AW68" s="78"/>
      <c r="AX68" s="78"/>
      <c r="AY68" s="78"/>
      <c r="AZ68" s="78"/>
      <c r="BA68" s="78"/>
      <c r="BD68" s="141" t="e">
        <f>INDEX('.'!$Y$3:$AA$10,MATCH($D68,'.'!$Y$3:$Y$10,0),2)</f>
        <v>#N/A</v>
      </c>
    </row>
    <row r="69" spans="1:63" s="20" customFormat="1" ht="9.75" customHeight="1" x14ac:dyDescent="0.25">
      <c r="A69" s="146"/>
      <c r="B69" s="147"/>
      <c r="C69" s="75"/>
      <c r="D69" s="164"/>
      <c r="E69" s="165"/>
      <c r="F69" s="130"/>
      <c r="G69" s="131"/>
      <c r="H69" s="76"/>
      <c r="I69" s="132"/>
      <c r="J69" s="133"/>
      <c r="K69" s="136"/>
      <c r="L69" s="137"/>
      <c r="M69" s="132"/>
      <c r="N69" s="133"/>
      <c r="O69" s="64"/>
      <c r="P69" s="146"/>
      <c r="Q69" s="147"/>
      <c r="R69" s="64"/>
      <c r="S69" s="150"/>
      <c r="T69" s="151"/>
      <c r="U69" s="151"/>
      <c r="V69" s="151"/>
      <c r="W69" s="151"/>
      <c r="X69" s="151"/>
      <c r="Y69" s="152"/>
      <c r="Z69" s="64"/>
      <c r="AA69" s="68"/>
      <c r="AB69" s="68"/>
      <c r="AC69" s="68"/>
      <c r="AD69" s="68"/>
      <c r="AE69" s="68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70"/>
      <c r="AQ69" s="70"/>
      <c r="AR69" s="70"/>
      <c r="AS69" s="70"/>
      <c r="AT69" s="70"/>
      <c r="AU69" s="78"/>
      <c r="AV69" s="78"/>
      <c r="AW69" s="78"/>
      <c r="AX69" s="78"/>
      <c r="AY69" s="78"/>
      <c r="AZ69" s="78"/>
      <c r="BA69" s="78"/>
      <c r="BD69" s="141" t="e">
        <f>INDEX('.'!$Y$3:$AA$10,MATCH($D69,'.'!$Y$3:$Y$10,0),2)</f>
        <v>#N/A</v>
      </c>
    </row>
    <row r="70" spans="1:63" s="20" customFormat="1" ht="9.75" customHeight="1" x14ac:dyDescent="0.25">
      <c r="A70" s="148"/>
      <c r="B70" s="149"/>
      <c r="C70" s="75"/>
      <c r="D70" s="164"/>
      <c r="E70" s="165"/>
      <c r="F70" s="130"/>
      <c r="G70" s="131"/>
      <c r="H70" s="76"/>
      <c r="I70" s="134"/>
      <c r="J70" s="135"/>
      <c r="K70" s="138"/>
      <c r="L70" s="139"/>
      <c r="M70" s="134"/>
      <c r="N70" s="135"/>
      <c r="O70" s="64"/>
      <c r="P70" s="148"/>
      <c r="Q70" s="149"/>
      <c r="R70" s="64"/>
      <c r="S70" s="153"/>
      <c r="T70" s="154"/>
      <c r="U70" s="154"/>
      <c r="V70" s="154"/>
      <c r="W70" s="154"/>
      <c r="X70" s="154"/>
      <c r="Y70" s="155"/>
      <c r="Z70" s="64"/>
      <c r="AA70" s="68"/>
      <c r="AB70" s="68"/>
      <c r="AC70" s="68"/>
      <c r="AD70" s="68"/>
      <c r="AE70" s="68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70"/>
      <c r="AQ70" s="70"/>
      <c r="AR70" s="70"/>
      <c r="AS70" s="70"/>
      <c r="AT70" s="70"/>
      <c r="AU70" s="78"/>
      <c r="AV70" s="78"/>
      <c r="AW70" s="78"/>
      <c r="AX70" s="78"/>
      <c r="AY70" s="78"/>
      <c r="AZ70" s="78"/>
      <c r="BA70" s="78"/>
      <c r="BD70" s="141" t="e">
        <f>INDEX('.'!$Y$3:$AA$10,MATCH($D70,'.'!$Y$3:$Y$10,0),2)</f>
        <v>#N/A</v>
      </c>
    </row>
    <row r="71" spans="1:63" s="20" customFormat="1" ht="9.75" customHeight="1" x14ac:dyDescent="0.25">
      <c r="A71" s="146"/>
      <c r="B71" s="147"/>
      <c r="C71" s="75"/>
      <c r="D71" s="164"/>
      <c r="E71" s="165"/>
      <c r="F71" s="130"/>
      <c r="G71" s="131"/>
      <c r="H71" s="76"/>
      <c r="I71" s="132"/>
      <c r="J71" s="133"/>
      <c r="K71" s="136"/>
      <c r="L71" s="137"/>
      <c r="M71" s="132"/>
      <c r="N71" s="133"/>
      <c r="O71" s="64"/>
      <c r="P71" s="146"/>
      <c r="Q71" s="147"/>
      <c r="R71" s="64"/>
      <c r="S71" s="150"/>
      <c r="T71" s="151"/>
      <c r="U71" s="151"/>
      <c r="V71" s="151"/>
      <c r="W71" s="151"/>
      <c r="X71" s="151"/>
      <c r="Y71" s="152"/>
      <c r="Z71" s="64"/>
      <c r="AA71" s="68"/>
      <c r="AB71" s="68"/>
      <c r="AC71" s="68"/>
      <c r="AD71" s="68"/>
      <c r="AE71" s="68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70"/>
      <c r="AQ71" s="70"/>
      <c r="AR71" s="70"/>
      <c r="AS71" s="70"/>
      <c r="AT71" s="70"/>
      <c r="AU71" s="78"/>
      <c r="AV71" s="78"/>
      <c r="AW71" s="78"/>
      <c r="AX71" s="78"/>
      <c r="AY71" s="78"/>
      <c r="AZ71" s="78"/>
      <c r="BA71" s="78"/>
      <c r="BD71" s="141" t="e">
        <f>INDEX('.'!$Y$3:$AA$10,MATCH($D71,'.'!$Y$3:$Y$10,0),2)</f>
        <v>#N/A</v>
      </c>
    </row>
    <row r="72" spans="1:63" s="20" customFormat="1" ht="9.75" customHeight="1" x14ac:dyDescent="0.25">
      <c r="A72" s="148"/>
      <c r="B72" s="149"/>
      <c r="C72" s="75"/>
      <c r="D72" s="213"/>
      <c r="E72" s="214"/>
      <c r="F72" s="215"/>
      <c r="G72" s="216"/>
      <c r="H72" s="76"/>
      <c r="I72" s="206"/>
      <c r="J72" s="207"/>
      <c r="K72" s="204"/>
      <c r="L72" s="205"/>
      <c r="M72" s="206"/>
      <c r="N72" s="207"/>
      <c r="O72" s="64"/>
      <c r="P72" s="208"/>
      <c r="Q72" s="209"/>
      <c r="R72" s="64"/>
      <c r="S72" s="210"/>
      <c r="T72" s="211"/>
      <c r="U72" s="211"/>
      <c r="V72" s="211"/>
      <c r="W72" s="211"/>
      <c r="X72" s="211"/>
      <c r="Y72" s="212"/>
      <c r="Z72" s="64"/>
      <c r="AA72" s="68"/>
      <c r="AB72" s="68"/>
      <c r="AC72" s="68"/>
      <c r="AD72" s="68"/>
      <c r="AE72" s="68"/>
      <c r="AF72" s="69"/>
      <c r="AG72" s="69"/>
      <c r="AH72" s="72"/>
      <c r="AI72" s="72"/>
      <c r="AJ72" s="72"/>
      <c r="AK72" s="72"/>
      <c r="AL72" s="72"/>
      <c r="AM72" s="72"/>
      <c r="AN72" s="72"/>
      <c r="AO72" s="72"/>
      <c r="AP72" s="73"/>
      <c r="AQ72" s="73"/>
      <c r="AR72" s="73"/>
      <c r="AS72" s="73"/>
      <c r="AT72" s="73"/>
      <c r="AU72" s="79"/>
      <c r="AV72" s="78"/>
      <c r="AW72" s="78"/>
      <c r="AX72" s="78"/>
      <c r="AY72" s="78"/>
      <c r="AZ72" s="78"/>
      <c r="BA72" s="78"/>
      <c r="BD72" s="255" t="e">
        <f>INDEX('.'!$Y$3:$AA$10,MATCH($D72,'.'!$Y$3:$Y$10,0),2)</f>
        <v>#N/A</v>
      </c>
    </row>
    <row r="73" spans="1:63" s="20" customFormat="1" ht="20.100000000000001" customHeight="1" x14ac:dyDescent="0.25">
      <c r="A73" s="42" t="s">
        <v>382</v>
      </c>
      <c r="B73" s="18"/>
      <c r="C73" s="19"/>
      <c r="D73" s="19"/>
      <c r="E73" s="41"/>
      <c r="F73" s="51"/>
      <c r="G73" s="51"/>
      <c r="H73" s="51"/>
      <c r="I73" s="51"/>
      <c r="J73" s="51"/>
      <c r="K73" s="202" t="s">
        <v>374</v>
      </c>
      <c r="L73" s="202"/>
      <c r="M73" s="202"/>
      <c r="N73" s="202"/>
      <c r="O73" s="36"/>
      <c r="P73" s="203" t="str">
        <f>IF(SUM(P17:Q72)&gt;0,SUM(P17:Q72),"")</f>
        <v/>
      </c>
      <c r="Q73" s="203"/>
      <c r="R73" s="33"/>
      <c r="S73" s="52"/>
      <c r="T73" s="41"/>
      <c r="U73" s="41"/>
      <c r="V73" s="41"/>
      <c r="W73" s="41"/>
      <c r="X73" s="41"/>
      <c r="Y73" s="41"/>
      <c r="AA73" s="60" t="str">
        <f>IF(SUM(AA17:AE72)&gt;0,SUM(AA17:AE72),"")</f>
        <v/>
      </c>
      <c r="AB73" s="60"/>
      <c r="AC73" s="60"/>
      <c r="AD73" s="60"/>
      <c r="AE73" s="60"/>
      <c r="AF73" s="61" t="str">
        <f>IF(SUM(AF17:AG72)&gt;0,SUM(AF17:AG72),"")</f>
        <v/>
      </c>
      <c r="AG73" s="61"/>
      <c r="AH73" s="71"/>
      <c r="AI73" s="71"/>
      <c r="AJ73" s="71"/>
      <c r="AK73" s="71"/>
      <c r="AL73" s="71"/>
      <c r="AM73" s="71"/>
      <c r="AN73" s="71"/>
      <c r="AO73" s="71"/>
      <c r="AP73" s="63">
        <f>SUM(AP17:AU72)</f>
        <v>0</v>
      </c>
      <c r="AQ73" s="63"/>
      <c r="AR73" s="63"/>
      <c r="AS73" s="63"/>
      <c r="AT73" s="63"/>
      <c r="AU73" s="63"/>
      <c r="AV73" s="62"/>
      <c r="AW73" s="62"/>
      <c r="AX73" s="62"/>
      <c r="AY73" s="62"/>
      <c r="AZ73" s="62"/>
      <c r="BA73" s="62"/>
    </row>
    <row r="74" spans="1:63" s="20" customFormat="1" ht="15" customHeight="1" x14ac:dyDescent="0.25">
      <c r="A74" s="91"/>
      <c r="B74" s="22"/>
      <c r="C74" s="22"/>
      <c r="D74" s="22"/>
      <c r="E74" s="92"/>
      <c r="F74" s="36"/>
      <c r="G74" s="36"/>
      <c r="H74" s="36"/>
      <c r="I74" s="36"/>
      <c r="J74" s="36"/>
      <c r="K74" s="33"/>
      <c r="L74" s="33"/>
      <c r="M74" s="33"/>
      <c r="N74" s="33"/>
      <c r="O74" s="36"/>
      <c r="P74" s="93"/>
      <c r="Q74" s="93"/>
      <c r="R74" s="33"/>
      <c r="S74" s="33"/>
      <c r="T74" s="92"/>
      <c r="U74" s="92"/>
      <c r="V74" s="92"/>
      <c r="W74" s="92"/>
      <c r="X74" s="92"/>
      <c r="Y74" s="92"/>
      <c r="Z74" s="92"/>
      <c r="AA74" s="94"/>
      <c r="AB74" s="94"/>
      <c r="AC74" s="94"/>
      <c r="AD74" s="94"/>
      <c r="AE74" s="94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</row>
    <row r="75" spans="1:63" s="20" customFormat="1" ht="15" customHeight="1" thickBot="1" x14ac:dyDescent="0.3">
      <c r="A75" s="217" t="s">
        <v>483</v>
      </c>
      <c r="B75" s="218"/>
      <c r="C75" s="219"/>
      <c r="D75" s="218"/>
      <c r="E75" s="218"/>
      <c r="F75" s="218"/>
      <c r="G75" s="218"/>
      <c r="H75" s="219"/>
      <c r="I75" s="218"/>
      <c r="J75" s="218"/>
      <c r="K75" s="218"/>
      <c r="L75" s="218"/>
      <c r="M75" s="218"/>
      <c r="N75" s="218"/>
      <c r="O75" s="219"/>
      <c r="P75" s="218"/>
      <c r="Q75" s="218"/>
      <c r="R75" s="218"/>
      <c r="S75" s="218"/>
      <c r="T75" s="218"/>
      <c r="U75" s="218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8"/>
      <c r="AI75" s="218"/>
      <c r="AJ75" s="218"/>
      <c r="AK75" s="218"/>
      <c r="AL75" s="218"/>
      <c r="AM75" s="218"/>
      <c r="AN75" s="218"/>
      <c r="AO75" s="218"/>
      <c r="AP75" s="218"/>
      <c r="AQ75" s="218"/>
      <c r="AR75" s="218"/>
      <c r="AS75" s="218"/>
      <c r="AT75" s="218"/>
      <c r="AU75" s="218"/>
      <c r="AV75" s="218"/>
      <c r="AW75" s="218"/>
      <c r="AX75" s="218"/>
      <c r="AY75" s="218"/>
      <c r="AZ75" s="218"/>
      <c r="BA75" s="220"/>
    </row>
    <row r="76" spans="1:63" s="20" customFormat="1" ht="30" customHeight="1" x14ac:dyDescent="0.25">
      <c r="A76" s="184" t="s">
        <v>122</v>
      </c>
      <c r="B76" s="184"/>
      <c r="C76" s="5"/>
      <c r="D76" s="184" t="s">
        <v>375</v>
      </c>
      <c r="E76" s="184"/>
      <c r="F76" s="184"/>
      <c r="G76" s="184"/>
      <c r="H76" s="5"/>
      <c r="I76" s="184" t="s">
        <v>376</v>
      </c>
      <c r="J76" s="184"/>
      <c r="K76" s="184"/>
      <c r="L76" s="184"/>
      <c r="M76" s="184"/>
      <c r="N76" s="184"/>
      <c r="O76" s="5"/>
      <c r="P76" s="182" t="s">
        <v>377</v>
      </c>
      <c r="Q76" s="183"/>
      <c r="R76" s="183"/>
      <c r="S76" s="183"/>
      <c r="T76" s="183" t="s">
        <v>378</v>
      </c>
      <c r="U76" s="183"/>
      <c r="V76" s="183"/>
      <c r="W76" s="183" t="s">
        <v>379</v>
      </c>
      <c r="X76" s="183"/>
      <c r="Y76" s="185"/>
      <c r="Z76" s="44"/>
      <c r="AA76" s="182" t="s">
        <v>380</v>
      </c>
      <c r="AB76" s="183"/>
      <c r="AC76" s="183"/>
      <c r="AD76" s="183"/>
      <c r="AE76" s="183"/>
      <c r="AF76" s="183"/>
      <c r="AG76" s="183"/>
      <c r="AH76" s="183"/>
      <c r="AI76" s="183"/>
      <c r="AJ76" s="183"/>
      <c r="AK76" s="183"/>
      <c r="AL76" s="183" t="s">
        <v>381</v>
      </c>
      <c r="AM76" s="183"/>
      <c r="AN76" s="183"/>
      <c r="AO76" s="183"/>
      <c r="AP76" s="183"/>
      <c r="AQ76" s="183"/>
      <c r="AR76" s="183"/>
      <c r="AS76" s="183"/>
      <c r="AT76" s="183"/>
      <c r="AU76" s="183"/>
      <c r="AV76" s="183"/>
      <c r="AW76" s="183"/>
      <c r="AX76" s="183"/>
      <c r="AY76" s="183"/>
      <c r="AZ76" s="183"/>
      <c r="BA76" s="185"/>
      <c r="BD76" s="98" t="s">
        <v>122</v>
      </c>
      <c r="BE76" s="83" t="s">
        <v>343</v>
      </c>
      <c r="BF76" s="83" t="s">
        <v>351</v>
      </c>
      <c r="BG76" s="83" t="s">
        <v>346</v>
      </c>
      <c r="BH76" s="83" t="s">
        <v>139</v>
      </c>
      <c r="BI76" s="83" t="s">
        <v>347</v>
      </c>
      <c r="BJ76" s="82" t="s">
        <v>352</v>
      </c>
      <c r="BK76" s="82" t="s">
        <v>353</v>
      </c>
    </row>
    <row r="77" spans="1:63" s="20" customFormat="1" ht="20.100000000000001" customHeight="1" x14ac:dyDescent="0.25">
      <c r="A77" s="190"/>
      <c r="B77" s="191"/>
      <c r="C77" s="21"/>
      <c r="D77" s="187"/>
      <c r="E77" s="188"/>
      <c r="F77" s="188"/>
      <c r="G77" s="189"/>
      <c r="H77" s="21"/>
      <c r="I77" s="187"/>
      <c r="J77" s="188"/>
      <c r="K77" s="188"/>
      <c r="L77" s="188"/>
      <c r="M77" s="188"/>
      <c r="N77" s="189"/>
      <c r="O77" s="102"/>
      <c r="P77" s="186" t="str">
        <f>$BF77</f>
        <v/>
      </c>
      <c r="Q77" s="186"/>
      <c r="R77" s="186"/>
      <c r="S77" s="186"/>
      <c r="T77" s="242" t="str">
        <f>IF(A77="STÜBÜ","-",IF(ISNUMBER($I77),$I77*2.5,""))</f>
        <v/>
      </c>
      <c r="U77" s="242"/>
      <c r="V77" s="242"/>
      <c r="W77" s="241" t="str">
        <f>$BG77</f>
        <v/>
      </c>
      <c r="X77" s="241"/>
      <c r="Y77" s="241"/>
      <c r="Z77" s="100"/>
      <c r="AA77" s="251"/>
      <c r="AB77" s="251"/>
      <c r="AC77" s="251"/>
      <c r="AD77" s="251"/>
      <c r="AE77" s="251"/>
      <c r="AF77" s="251"/>
      <c r="AG77" s="251"/>
      <c r="AH77" s="251"/>
      <c r="AI77" s="251"/>
      <c r="AJ77" s="251"/>
      <c r="AK77" s="251"/>
      <c r="AL77" s="250" t="str">
        <f>IF(ISBLANK($AA77),"",CONCATENATE($BJ77," pezzi (",$BK77," sacchetti da 200 pezzi)"))</f>
        <v/>
      </c>
      <c r="AM77" s="250"/>
      <c r="AN77" s="250"/>
      <c r="AO77" s="250"/>
      <c r="AP77" s="250"/>
      <c r="AQ77" s="250"/>
      <c r="AR77" s="250"/>
      <c r="AS77" s="250"/>
      <c r="AT77" s="250"/>
      <c r="AU77" s="250"/>
      <c r="AV77" s="250"/>
      <c r="AW77" s="250"/>
      <c r="AX77" s="250"/>
      <c r="AY77" s="250"/>
      <c r="AZ77" s="250"/>
      <c r="BA77" s="250"/>
      <c r="BD77" s="99" t="e">
        <f>INDEX('.'!$AW$3:$AX$8,MATCH($A77,'.'!$AW$3:$AW$8,0),2)</f>
        <v>#N/A</v>
      </c>
      <c r="BE77" s="99" t="str">
        <f>IF(ISBLANK($D77),"",INDEX('.'!$AZ$3:$BF$298,MATCH($D77,'.'!$AZ$3:$AZ$298,0),2))</f>
        <v/>
      </c>
      <c r="BF77" s="99" t="str">
        <f>IF(ISBLANK($D77),"",INDEX('.'!$AZ$3:$BF$298,MATCH($D77,'.'!$AZ$3:$AZ$298,0),4))</f>
        <v/>
      </c>
      <c r="BG77" s="99" t="str">
        <f>IF(ISBLANK($D77),"",INDEX('.'!$AZ$3:$BF$298,MATCH($D77,'.'!$AZ$3:$AZ$298,0),5))</f>
        <v/>
      </c>
      <c r="BH77" s="99" t="str">
        <f>IF(ISBLANK($D77),"",INDEX('.'!$AZ$3:$BF$298,MATCH($D77,'.'!$AZ$3:$AZ$298,0),6))</f>
        <v/>
      </c>
      <c r="BI77" s="99" t="str">
        <f>IF(ISBLANK($D77),"",INDEX('.'!$AZ$3:$BF$298,MATCH($D77,'.'!$AZ$3:$AZ$298,0),7))</f>
        <v/>
      </c>
      <c r="BJ77" s="99" t="e">
        <f>BI77*I77</f>
        <v>#VALUE!</v>
      </c>
      <c r="BK77" s="99" t="e">
        <f>ROUNDUP($BJ77/200,0)</f>
        <v>#VALUE!</v>
      </c>
    </row>
    <row r="78" spans="1:63" s="20" customFormat="1" ht="20.100000000000001" customHeight="1" x14ac:dyDescent="0.25">
      <c r="A78" s="243"/>
      <c r="B78" s="244"/>
      <c r="C78" s="21"/>
      <c r="D78" s="245"/>
      <c r="E78" s="246"/>
      <c r="F78" s="246"/>
      <c r="G78" s="247"/>
      <c r="H78" s="21"/>
      <c r="I78" s="245"/>
      <c r="J78" s="246"/>
      <c r="K78" s="246"/>
      <c r="L78" s="246"/>
      <c r="M78" s="246"/>
      <c r="N78" s="247"/>
      <c r="O78" s="102"/>
      <c r="P78" s="248" t="str">
        <f>$BF78</f>
        <v/>
      </c>
      <c r="Q78" s="248"/>
      <c r="R78" s="248"/>
      <c r="S78" s="248"/>
      <c r="T78" s="249" t="str">
        <f t="shared" ref="T78:T79" si="0">IF(A78="STÜBÜ","-",IF(ISNUMBER($I78),$I78*2.5,""))</f>
        <v/>
      </c>
      <c r="U78" s="249"/>
      <c r="V78" s="249"/>
      <c r="W78" s="254" t="str">
        <f>$BG78</f>
        <v/>
      </c>
      <c r="X78" s="254"/>
      <c r="Y78" s="254"/>
      <c r="Z78" s="100"/>
      <c r="AA78" s="252"/>
      <c r="AB78" s="252"/>
      <c r="AC78" s="252"/>
      <c r="AD78" s="252"/>
      <c r="AE78" s="252"/>
      <c r="AF78" s="252"/>
      <c r="AG78" s="252"/>
      <c r="AH78" s="252"/>
      <c r="AI78" s="252"/>
      <c r="AJ78" s="252"/>
      <c r="AK78" s="252"/>
      <c r="AL78" s="253" t="str">
        <f>IF(ISBLANK($AA78),"",CONCATENATE($BJ78," pezzi (",$BK78," sacchetti da 200 pezzi)"))</f>
        <v/>
      </c>
      <c r="AM78" s="253"/>
      <c r="AN78" s="253"/>
      <c r="AO78" s="253"/>
      <c r="AP78" s="253"/>
      <c r="AQ78" s="253"/>
      <c r="AR78" s="253"/>
      <c r="AS78" s="253"/>
      <c r="AT78" s="253"/>
      <c r="AU78" s="253"/>
      <c r="AV78" s="253"/>
      <c r="AW78" s="253"/>
      <c r="AX78" s="253"/>
      <c r="AY78" s="253"/>
      <c r="AZ78" s="253"/>
      <c r="BA78" s="253"/>
      <c r="BD78" s="80" t="e">
        <f>INDEX('.'!$AW$3:$AX$8,MATCH($A78,'.'!$AW$3:$AW$8,0),2)</f>
        <v>#N/A</v>
      </c>
      <c r="BE78" s="80" t="str">
        <f>IF(ISBLANK($D78),"",INDEX('.'!$AZ$3:$BF$298,MATCH($D78,'.'!$AZ$3:$AZ$298,0),2))</f>
        <v/>
      </c>
      <c r="BF78" s="80" t="str">
        <f>IF(ISBLANK($D78),"",INDEX('.'!$AZ$3:$BF$298,MATCH($D78,'.'!$AZ$3:$AZ$298,0),4))</f>
        <v/>
      </c>
      <c r="BG78" s="80" t="str">
        <f>IF(ISBLANK($D78),"",INDEX('.'!$AZ$3:$BF$298,MATCH($D78,'.'!$AZ$3:$AZ$298,0),5))</f>
        <v/>
      </c>
      <c r="BH78" s="80" t="str">
        <f>IF(ISBLANK($D78),"",INDEX('.'!$AZ$3:$BF$298,MATCH($D78,'.'!$AZ$3:$AZ$298,0),6))</f>
        <v/>
      </c>
      <c r="BI78" s="80" t="str">
        <f>IF(ISBLANK($D78),"",INDEX('.'!$AZ$3:$BF$298,MATCH($D78,'.'!$AZ$3:$AZ$298,0),7))</f>
        <v/>
      </c>
      <c r="BJ78" s="80" t="e">
        <f t="shared" ref="BJ78:BJ79" si="1">BI78*I78</f>
        <v>#VALUE!</v>
      </c>
      <c r="BK78" s="80" t="e">
        <f>ROUNDUP(BJ78/200,0)</f>
        <v>#VALUE!</v>
      </c>
    </row>
    <row r="79" spans="1:63" s="20" customFormat="1" ht="20.100000000000001" customHeight="1" x14ac:dyDescent="0.25">
      <c r="A79" s="260"/>
      <c r="B79" s="261"/>
      <c r="C79" s="21"/>
      <c r="D79" s="262"/>
      <c r="E79" s="263"/>
      <c r="F79" s="263"/>
      <c r="G79" s="264"/>
      <c r="H79" s="21"/>
      <c r="I79" s="262"/>
      <c r="J79" s="263"/>
      <c r="K79" s="263"/>
      <c r="L79" s="263"/>
      <c r="M79" s="263"/>
      <c r="N79" s="264"/>
      <c r="O79" s="102"/>
      <c r="P79" s="265" t="str">
        <f>$BF79</f>
        <v/>
      </c>
      <c r="Q79" s="265"/>
      <c r="R79" s="265"/>
      <c r="S79" s="265"/>
      <c r="T79" s="266" t="str">
        <f t="shared" si="0"/>
        <v/>
      </c>
      <c r="U79" s="266"/>
      <c r="V79" s="266"/>
      <c r="W79" s="268" t="str">
        <f>$BG79</f>
        <v/>
      </c>
      <c r="X79" s="268"/>
      <c r="Y79" s="268"/>
      <c r="Z79" s="100"/>
      <c r="AA79" s="258"/>
      <c r="AB79" s="258"/>
      <c r="AC79" s="258"/>
      <c r="AD79" s="258"/>
      <c r="AE79" s="258"/>
      <c r="AF79" s="258"/>
      <c r="AG79" s="258"/>
      <c r="AH79" s="258"/>
      <c r="AI79" s="258"/>
      <c r="AJ79" s="258"/>
      <c r="AK79" s="258"/>
      <c r="AL79" s="259" t="str">
        <f>IF(ISBLANK($AA79),"",CONCATENATE($BJ79," pezzi (",$BK79," sacchetti da 200 pezzi)"))</f>
        <v/>
      </c>
      <c r="AM79" s="259"/>
      <c r="AN79" s="259"/>
      <c r="AO79" s="259"/>
      <c r="AP79" s="259"/>
      <c r="AQ79" s="259"/>
      <c r="AR79" s="259"/>
      <c r="AS79" s="259"/>
      <c r="AT79" s="259"/>
      <c r="AU79" s="259"/>
      <c r="AV79" s="259"/>
      <c r="AW79" s="259"/>
      <c r="AX79" s="259"/>
      <c r="AY79" s="259"/>
      <c r="AZ79" s="259"/>
      <c r="BA79" s="259"/>
      <c r="BD79" s="81" t="e">
        <f>INDEX('.'!$AW$3:$AX$8,MATCH($A79,'.'!$AW$3:$AW$8,0),2)</f>
        <v>#N/A</v>
      </c>
      <c r="BE79" s="81" t="str">
        <f>IF(ISBLANK($D79),"",INDEX('.'!$AZ$3:$BF$298,MATCH($D79,'.'!$AZ$3:$AZ$298,0),2))</f>
        <v/>
      </c>
      <c r="BF79" s="81" t="str">
        <f>IF(ISBLANK($D79),"",INDEX('.'!$AZ$3:$BF$298,MATCH($D79,'.'!$AZ$3:$AZ$298,0),4))</f>
        <v/>
      </c>
      <c r="BG79" s="81" t="str">
        <f>IF(ISBLANK($D79),"",INDEX('.'!$AZ$3:$BF$298,MATCH($D79,'.'!$AZ$3:$AZ$298,0),5))</f>
        <v/>
      </c>
      <c r="BH79" s="81" t="str">
        <f>IF(ISBLANK($D79),"",INDEX('.'!$AZ$3:$BF$298,MATCH($D79,'.'!$AZ$3:$AZ$298,0),6))</f>
        <v/>
      </c>
      <c r="BI79" s="81" t="str">
        <f>IF(ISBLANK($D79),"",INDEX('.'!$AZ$3:$BF$298,MATCH($D79,'.'!$AZ$3:$AZ$298,0),7))</f>
        <v/>
      </c>
      <c r="BJ79" s="81" t="e">
        <f t="shared" si="1"/>
        <v>#VALUE!</v>
      </c>
      <c r="BK79" s="81" t="e">
        <f t="shared" ref="BK79" si="2">ROUNDUP(BJ79/200,0)</f>
        <v>#VALUE!</v>
      </c>
    </row>
    <row r="80" spans="1:63" ht="19.5" customHeight="1" x14ac:dyDescent="0.25">
      <c r="A80" s="269" t="s">
        <v>382</v>
      </c>
      <c r="B80" s="269"/>
      <c r="C80" s="270"/>
      <c r="D80" s="269"/>
      <c r="E80" s="269"/>
      <c r="F80" s="269"/>
      <c r="G80" s="269"/>
      <c r="H80" s="270"/>
      <c r="I80" s="269"/>
      <c r="J80" s="269"/>
      <c r="K80" s="269"/>
      <c r="L80" s="101"/>
      <c r="M80" s="101"/>
      <c r="N80" s="101"/>
      <c r="O80" s="44"/>
      <c r="P80" s="267"/>
      <c r="Q80" s="267"/>
      <c r="R80" s="267"/>
      <c r="S80" s="267"/>
      <c r="T80" s="267"/>
      <c r="U80" s="267"/>
      <c r="V80" s="267"/>
      <c r="W80" s="267"/>
      <c r="X80" s="267"/>
      <c r="Y80" s="267"/>
      <c r="AA80" s="267"/>
      <c r="AB80" s="267"/>
      <c r="AC80" s="267"/>
      <c r="AD80" s="267"/>
      <c r="AE80" s="267"/>
      <c r="AF80" s="267"/>
      <c r="AG80" s="267"/>
      <c r="AH80" s="267"/>
      <c r="AI80" s="267"/>
      <c r="AJ80" s="267"/>
      <c r="AK80" s="267"/>
      <c r="AL80" s="267"/>
      <c r="AM80" s="267"/>
      <c r="AN80" s="267"/>
      <c r="AO80" s="267"/>
      <c r="AP80" s="267"/>
      <c r="AQ80" s="267"/>
      <c r="AR80" s="267"/>
      <c r="AS80" s="267"/>
      <c r="AT80" s="267"/>
      <c r="AU80" s="267"/>
      <c r="AV80" s="267"/>
      <c r="AW80" s="267"/>
      <c r="AX80" s="267"/>
      <c r="AY80" s="267"/>
      <c r="AZ80" s="267"/>
      <c r="BA80" s="267"/>
    </row>
    <row r="81" spans="1:56" s="4" customFormat="1" ht="8.25" customHeight="1" x14ac:dyDescent="0.25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7"/>
      <c r="M81" s="33"/>
      <c r="N81" s="33"/>
      <c r="O81" s="33"/>
      <c r="P81" s="33"/>
      <c r="Q81" s="33"/>
      <c r="R81" s="33"/>
      <c r="S81" s="7"/>
      <c r="T81" s="90"/>
      <c r="U81" s="90"/>
      <c r="V81" s="90"/>
      <c r="W81" s="90"/>
      <c r="X81" s="90"/>
      <c r="Y81" s="90"/>
      <c r="Z81" s="7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</row>
    <row r="82" spans="1:56" ht="15" customHeight="1" x14ac:dyDescent="0.25">
      <c r="A82" s="201" t="s">
        <v>392</v>
      </c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  <c r="AF82" s="201"/>
      <c r="AG82" s="201"/>
      <c r="AH82" s="201"/>
      <c r="AI82" s="201"/>
      <c r="AJ82" s="201"/>
      <c r="AK82" s="201"/>
      <c r="AL82" s="201"/>
      <c r="AM82" s="201"/>
      <c r="AN82" s="201"/>
      <c r="AO82" s="201"/>
      <c r="AP82" s="201"/>
      <c r="AQ82" s="201"/>
      <c r="AR82" s="201"/>
      <c r="AS82" s="201"/>
      <c r="AT82" s="201"/>
      <c r="AU82" s="201"/>
      <c r="AV82" s="201"/>
      <c r="AW82" s="201"/>
      <c r="AX82" s="201"/>
      <c r="AY82" s="201"/>
      <c r="AZ82" s="201"/>
      <c r="BA82" s="201"/>
    </row>
    <row r="83" spans="1:56" ht="18" customHeight="1" x14ac:dyDescent="0.25">
      <c r="A83" s="201"/>
      <c r="B83" s="201"/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  <c r="AF83" s="201"/>
      <c r="AG83" s="201"/>
      <c r="AH83" s="201"/>
      <c r="AI83" s="201"/>
      <c r="AJ83" s="201"/>
      <c r="AK83" s="201"/>
      <c r="AL83" s="201"/>
      <c r="AM83" s="201"/>
      <c r="AN83" s="201"/>
      <c r="AO83" s="201"/>
      <c r="AP83" s="201"/>
      <c r="AQ83" s="201"/>
      <c r="AR83" s="201"/>
      <c r="AS83" s="201"/>
      <c r="AT83" s="201"/>
      <c r="AU83" s="201"/>
      <c r="AV83" s="201"/>
      <c r="AW83" s="201"/>
      <c r="AX83" s="201"/>
      <c r="AY83" s="201"/>
      <c r="AZ83" s="201"/>
      <c r="BA83" s="201"/>
    </row>
    <row r="84" spans="1:56" ht="9.9499999999999993" customHeight="1" x14ac:dyDescent="0.25">
      <c r="A84" s="13"/>
      <c r="B84" s="13"/>
      <c r="C84" s="13"/>
      <c r="D84" s="13"/>
      <c r="E84" s="8"/>
      <c r="F84" s="14"/>
      <c r="G84" s="14"/>
      <c r="H84" s="9"/>
      <c r="I84" s="9"/>
      <c r="J84" s="8"/>
      <c r="K84" s="14"/>
      <c r="L84" s="14"/>
      <c r="M84" s="15"/>
      <c r="N84" s="15"/>
      <c r="O84" s="8"/>
      <c r="P84" s="14"/>
      <c r="Q84" s="14"/>
      <c r="R84" s="16"/>
      <c r="S84" s="16"/>
      <c r="T84" s="8"/>
      <c r="U84" s="16"/>
      <c r="V84" s="16"/>
      <c r="W84" s="16"/>
      <c r="X84" s="16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8"/>
      <c r="AQ84" s="8"/>
      <c r="AR84" s="8"/>
      <c r="AS84" s="8"/>
      <c r="AT84" s="8"/>
      <c r="AU84" s="17"/>
      <c r="AV84" s="17"/>
      <c r="AW84" s="14"/>
      <c r="AX84" s="14"/>
      <c r="AY84" s="14"/>
      <c r="AZ84" s="14"/>
      <c r="BA84" s="14"/>
      <c r="BD84" s="4"/>
    </row>
    <row r="85" spans="1:56" ht="9" customHeight="1" x14ac:dyDescent="0.25"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7"/>
      <c r="AA85" s="44"/>
      <c r="AB85" s="44"/>
      <c r="AC85" s="44"/>
      <c r="AD85" s="44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</row>
    <row r="86" spans="1:56" s="34" customFormat="1" ht="18" customHeight="1" x14ac:dyDescent="0.25">
      <c r="A86" s="31" t="s">
        <v>384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AG86" s="103"/>
      <c r="AH86" s="103"/>
      <c r="AI86" s="103"/>
      <c r="AJ86" s="103"/>
      <c r="AK86" s="103"/>
    </row>
    <row r="87" spans="1:56" s="35" customFormat="1" ht="18" customHeight="1" x14ac:dyDescent="0.25">
      <c r="A87" s="256" t="s">
        <v>490</v>
      </c>
      <c r="B87" s="256"/>
      <c r="C87" s="256"/>
      <c r="D87" s="256"/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256"/>
      <c r="Y87" s="256"/>
      <c r="Z87" s="256"/>
      <c r="AA87" s="256"/>
      <c r="AB87" s="256"/>
      <c r="AC87" s="256"/>
      <c r="AD87" s="256"/>
      <c r="AE87" s="256"/>
      <c r="AF87" s="256"/>
      <c r="AG87" s="256"/>
      <c r="AH87" s="256"/>
      <c r="AI87" s="256"/>
      <c r="AJ87" s="256"/>
      <c r="AK87" s="256"/>
      <c r="AL87" s="256"/>
      <c r="AM87" s="256"/>
      <c r="AN87" s="256"/>
      <c r="AO87" s="256"/>
      <c r="AP87" s="256"/>
      <c r="AQ87" s="256"/>
      <c r="AR87" s="256"/>
      <c r="AS87" s="256"/>
      <c r="AT87" s="256"/>
      <c r="AU87" s="256"/>
      <c r="AV87" s="256"/>
      <c r="AW87" s="256"/>
      <c r="AX87" s="256"/>
      <c r="AY87" s="256"/>
      <c r="AZ87" s="256"/>
      <c r="BA87" s="256"/>
    </row>
    <row r="88" spans="1:56" s="35" customFormat="1" ht="18" customHeight="1" x14ac:dyDescent="0.25">
      <c r="A88" s="256"/>
      <c r="B88" s="256"/>
      <c r="C88" s="256"/>
      <c r="D88" s="256"/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6"/>
      <c r="P88" s="256"/>
      <c r="Q88" s="256"/>
      <c r="R88" s="256"/>
      <c r="S88" s="256"/>
      <c r="T88" s="256"/>
      <c r="U88" s="256"/>
      <c r="V88" s="256"/>
      <c r="W88" s="256"/>
      <c r="X88" s="256"/>
      <c r="Y88" s="256"/>
      <c r="Z88" s="256"/>
      <c r="AA88" s="256"/>
      <c r="AB88" s="256"/>
      <c r="AC88" s="256"/>
      <c r="AD88" s="256"/>
      <c r="AE88" s="256"/>
      <c r="AF88" s="256"/>
      <c r="AG88" s="256"/>
      <c r="AH88" s="256"/>
      <c r="AI88" s="256"/>
      <c r="AJ88" s="256"/>
      <c r="AK88" s="256"/>
      <c r="AL88" s="256"/>
      <c r="AM88" s="256"/>
      <c r="AN88" s="256"/>
      <c r="AO88" s="256"/>
      <c r="AP88" s="256"/>
      <c r="AQ88" s="256"/>
      <c r="AR88" s="256"/>
      <c r="AS88" s="256"/>
      <c r="AT88" s="256"/>
      <c r="AU88" s="256"/>
      <c r="AV88" s="256"/>
      <c r="AW88" s="256"/>
      <c r="AX88" s="256"/>
      <c r="AY88" s="256"/>
      <c r="AZ88" s="256"/>
      <c r="BA88" s="256"/>
    </row>
    <row r="89" spans="1:56" s="35" customFormat="1" ht="18" customHeight="1" x14ac:dyDescent="0.25">
      <c r="A89" s="256"/>
      <c r="B89" s="256"/>
      <c r="C89" s="256"/>
      <c r="D89" s="256"/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6"/>
      <c r="P89" s="256"/>
      <c r="Q89" s="256"/>
      <c r="R89" s="256"/>
      <c r="S89" s="256"/>
      <c r="T89" s="256"/>
      <c r="U89" s="256"/>
      <c r="V89" s="256"/>
      <c r="W89" s="256"/>
      <c r="X89" s="256"/>
      <c r="Y89" s="256"/>
      <c r="Z89" s="256"/>
      <c r="AA89" s="256"/>
      <c r="AB89" s="256"/>
      <c r="AC89" s="256"/>
      <c r="AD89" s="256"/>
      <c r="AE89" s="256"/>
      <c r="AF89" s="256"/>
      <c r="AG89" s="256"/>
      <c r="AH89" s="256"/>
      <c r="AI89" s="256"/>
      <c r="AJ89" s="256"/>
      <c r="AK89" s="256"/>
      <c r="AL89" s="256"/>
      <c r="AM89" s="256"/>
      <c r="AN89" s="256"/>
      <c r="AO89" s="256"/>
      <c r="AP89" s="256"/>
      <c r="AQ89" s="256"/>
      <c r="AR89" s="256"/>
      <c r="AS89" s="256"/>
      <c r="AT89" s="256"/>
      <c r="AU89" s="256"/>
      <c r="AV89" s="256"/>
      <c r="AW89" s="256"/>
      <c r="AX89" s="256"/>
      <c r="AY89" s="256"/>
      <c r="AZ89" s="256"/>
      <c r="BA89" s="256"/>
    </row>
    <row r="90" spans="1:56" s="36" customFormat="1" ht="18" customHeight="1" x14ac:dyDescent="0.25">
      <c r="A90" s="257"/>
      <c r="B90" s="257"/>
      <c r="C90" s="257"/>
      <c r="D90" s="257"/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7"/>
      <c r="P90" s="257"/>
      <c r="Q90" s="257"/>
      <c r="R90" s="257"/>
      <c r="S90" s="257"/>
      <c r="T90" s="257"/>
      <c r="U90" s="257"/>
      <c r="V90" s="257"/>
      <c r="W90" s="257"/>
      <c r="X90" s="257"/>
      <c r="Y90" s="257"/>
      <c r="Z90" s="257"/>
      <c r="AA90" s="257"/>
      <c r="AB90" s="257"/>
      <c r="AC90" s="257"/>
      <c r="AD90" s="257"/>
      <c r="AE90" s="257"/>
      <c r="AF90" s="257"/>
      <c r="AG90" s="257"/>
      <c r="AH90" s="257"/>
      <c r="AI90" s="257"/>
      <c r="AJ90" s="257"/>
      <c r="AK90" s="257"/>
      <c r="AL90" s="257"/>
      <c r="AM90" s="257"/>
      <c r="AN90" s="257"/>
      <c r="AO90" s="257"/>
      <c r="AP90" s="257"/>
      <c r="AQ90" s="257"/>
      <c r="AR90" s="257"/>
      <c r="AS90" s="257"/>
      <c r="AT90" s="257"/>
      <c r="AU90" s="257"/>
      <c r="AV90" s="257"/>
      <c r="AW90" s="257"/>
      <c r="AX90" s="257"/>
      <c r="AY90" s="257"/>
      <c r="AZ90" s="257"/>
      <c r="BA90" s="257"/>
    </row>
    <row r="91" spans="1:56" s="35" customFormat="1" ht="18" customHeigh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05"/>
      <c r="M91" s="105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30"/>
      <c r="Y91" s="30"/>
      <c r="Z91" s="30"/>
      <c r="AA91" s="30"/>
      <c r="AB91" s="30"/>
      <c r="AC91" s="30"/>
      <c r="AD91" s="30"/>
      <c r="AE91" s="30"/>
      <c r="AF91" s="30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</row>
    <row r="92" spans="1:56" s="35" customFormat="1" ht="18" customHeight="1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110" t="s">
        <v>14</v>
      </c>
      <c r="U92" s="104" t="s">
        <v>43</v>
      </c>
      <c r="V92" s="27"/>
      <c r="W92" s="27"/>
      <c r="X92" s="23"/>
      <c r="Y92" s="23"/>
      <c r="Z92" s="23"/>
      <c r="AA92" s="11"/>
      <c r="AB92" s="11"/>
      <c r="AC92" s="11"/>
      <c r="AD92" s="11"/>
      <c r="AE92" s="11"/>
      <c r="AF92" s="11"/>
      <c r="AG92" s="36"/>
      <c r="AH92" s="36"/>
      <c r="AI92" s="36"/>
      <c r="AJ92" s="36"/>
      <c r="AK92" s="36"/>
      <c r="AL92" s="118" t="s">
        <v>385</v>
      </c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</row>
    <row r="93" spans="1:56" s="35" customFormat="1" ht="18" customHeight="1" x14ac:dyDescent="0.25">
      <c r="A93" s="106" t="s">
        <v>12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11"/>
      <c r="O93" s="11"/>
      <c r="P93" s="11"/>
      <c r="Q93" s="37"/>
      <c r="R93" s="11"/>
      <c r="S93" s="37"/>
      <c r="T93" s="39" t="s">
        <v>386</v>
      </c>
      <c r="U93" s="111" t="s">
        <v>388</v>
      </c>
      <c r="X93" s="11"/>
      <c r="Y93" s="30"/>
      <c r="Z93" s="30"/>
      <c r="AA93" s="30"/>
      <c r="AB93" s="30"/>
      <c r="AC93" s="30"/>
      <c r="AD93" s="30"/>
      <c r="AE93" s="30"/>
      <c r="AF93" s="30"/>
      <c r="AG93" s="36"/>
      <c r="AH93" s="36"/>
      <c r="AI93" s="36"/>
      <c r="AJ93" s="36"/>
      <c r="AK93" s="36"/>
      <c r="AL93" s="198" t="s">
        <v>484</v>
      </c>
      <c r="AM93" s="199"/>
      <c r="AN93" s="199"/>
      <c r="AO93" s="199"/>
      <c r="AP93" s="199"/>
      <c r="AQ93" s="199"/>
      <c r="AR93" s="199"/>
      <c r="AS93" s="199"/>
      <c r="AT93" s="199"/>
      <c r="AU93" s="199"/>
      <c r="AV93" s="199"/>
      <c r="AW93" s="199"/>
      <c r="AX93" s="199"/>
      <c r="AY93" s="199"/>
      <c r="AZ93" s="199"/>
      <c r="BA93" s="200"/>
      <c r="BB93" s="36"/>
    </row>
    <row r="94" spans="1:56" s="35" customFormat="1" ht="18" customHeight="1" x14ac:dyDescent="0.25">
      <c r="A94" s="104" t="s">
        <v>10</v>
      </c>
      <c r="B94" s="32"/>
      <c r="C94" s="34"/>
      <c r="D94" s="34"/>
      <c r="E94" s="107"/>
      <c r="F94" s="107"/>
      <c r="G94" s="21"/>
      <c r="H94" s="108" t="s">
        <v>394</v>
      </c>
      <c r="I94" s="107"/>
      <c r="J94" s="34"/>
      <c r="K94" s="107"/>
      <c r="L94" s="107"/>
      <c r="M94" s="107"/>
      <c r="N94" s="21"/>
      <c r="O94" s="21"/>
      <c r="P94" s="21"/>
      <c r="Q94" s="38"/>
      <c r="R94" s="38"/>
      <c r="S94" s="38"/>
      <c r="T94" s="39" t="s">
        <v>387</v>
      </c>
      <c r="U94" s="116" t="s">
        <v>42</v>
      </c>
      <c r="V94" s="59"/>
      <c r="W94" s="59"/>
      <c r="X94" s="59"/>
      <c r="Y94" s="59"/>
      <c r="Z94" s="30"/>
      <c r="AA94" s="30"/>
      <c r="AB94" s="30"/>
      <c r="AC94" s="30"/>
      <c r="AD94" s="30"/>
      <c r="AE94" s="30"/>
      <c r="AF94" s="30"/>
      <c r="AG94" s="36"/>
      <c r="AH94" s="36"/>
      <c r="AI94" s="36"/>
      <c r="AJ94" s="36"/>
      <c r="AK94" s="36"/>
      <c r="AL94" s="195" t="s">
        <v>485</v>
      </c>
      <c r="AM94" s="196"/>
      <c r="AN94" s="196"/>
      <c r="AO94" s="196"/>
      <c r="AP94" s="196"/>
      <c r="AQ94" s="196"/>
      <c r="AR94" s="196"/>
      <c r="AS94" s="196"/>
      <c r="AT94" s="196"/>
      <c r="AU94" s="196"/>
      <c r="AV94" s="196"/>
      <c r="AW94" s="196"/>
      <c r="AX94" s="196"/>
      <c r="AY94" s="196"/>
      <c r="AZ94" s="196"/>
      <c r="BA94" s="197"/>
      <c r="BB94" s="40"/>
    </row>
    <row r="95" spans="1:56" s="35" customFormat="1" ht="18" customHeight="1" x14ac:dyDescent="0.25">
      <c r="A95" s="104" t="s">
        <v>11</v>
      </c>
      <c r="B95" s="29"/>
      <c r="C95" s="28"/>
      <c r="D95" s="28"/>
      <c r="E95" s="104"/>
      <c r="F95" s="104"/>
      <c r="G95" s="11"/>
      <c r="H95" s="109" t="s">
        <v>13</v>
      </c>
      <c r="I95" s="104"/>
      <c r="J95" s="28"/>
      <c r="K95" s="104"/>
      <c r="L95" s="104"/>
      <c r="M95" s="104"/>
      <c r="N95" s="11"/>
      <c r="O95" s="37"/>
      <c r="P95" s="37"/>
      <c r="Q95" s="37"/>
      <c r="R95" s="37"/>
      <c r="S95" s="37"/>
      <c r="T95" s="39" t="s">
        <v>395</v>
      </c>
      <c r="U95" s="111" t="s">
        <v>393</v>
      </c>
      <c r="X95" s="11"/>
      <c r="Y95" s="30"/>
      <c r="Z95" s="30"/>
      <c r="AA95" s="30"/>
      <c r="AB95" s="30"/>
      <c r="AC95" s="30"/>
      <c r="AD95" s="30"/>
      <c r="AE95" s="30"/>
      <c r="AF95" s="30"/>
      <c r="AL95" s="192" t="s">
        <v>486</v>
      </c>
      <c r="AM95" s="193"/>
      <c r="AN95" s="193"/>
      <c r="AO95" s="193"/>
      <c r="AP95" s="193"/>
      <c r="AQ95" s="193"/>
      <c r="AR95" s="193"/>
      <c r="AS95" s="193"/>
      <c r="AT95" s="193"/>
      <c r="AU95" s="193"/>
      <c r="AV95" s="193"/>
      <c r="AW95" s="193"/>
      <c r="AX95" s="193"/>
      <c r="AY95" s="193"/>
      <c r="AZ95" s="193"/>
      <c r="BA95" s="194"/>
      <c r="BB95" s="36"/>
    </row>
  </sheetData>
  <sheetProtection algorithmName="SHA-512" hashValue="nHbBeB1MOgPGuZuvzqTarxjjo0KVEVYmbaN8Zt9DMZHcubOovgP108sVGMlTo6oQDp3V3kOg1S7/J5ao9QCu+A==" saltValue="Tm//wmBYTGr7R71gpuiYxw==" spinCount="100000" sheet="1" objects="1" scenarios="1" selectLockedCells="1"/>
  <mergeCells count="340">
    <mergeCell ref="A87:BA90"/>
    <mergeCell ref="AA79:AK79"/>
    <mergeCell ref="AL79:BA79"/>
    <mergeCell ref="A79:B79"/>
    <mergeCell ref="D79:G79"/>
    <mergeCell ref="P79:S79"/>
    <mergeCell ref="T79:V79"/>
    <mergeCell ref="P80:Y80"/>
    <mergeCell ref="AA80:BA80"/>
    <mergeCell ref="I79:N79"/>
    <mergeCell ref="W79:Y79"/>
    <mergeCell ref="A80:K80"/>
    <mergeCell ref="S61:Y62"/>
    <mergeCell ref="BD61:BD62"/>
    <mergeCell ref="F63:G64"/>
    <mergeCell ref="I63:J64"/>
    <mergeCell ref="W77:Y77"/>
    <mergeCell ref="T77:V77"/>
    <mergeCell ref="A78:B78"/>
    <mergeCell ref="D78:G78"/>
    <mergeCell ref="P78:S78"/>
    <mergeCell ref="T78:V78"/>
    <mergeCell ref="I77:N77"/>
    <mergeCell ref="I78:N78"/>
    <mergeCell ref="AL77:BA77"/>
    <mergeCell ref="AA77:AK77"/>
    <mergeCell ref="AA78:AK78"/>
    <mergeCell ref="AL78:BA78"/>
    <mergeCell ref="W78:Y78"/>
    <mergeCell ref="BD71:BD72"/>
    <mergeCell ref="I67:J68"/>
    <mergeCell ref="K67:L68"/>
    <mergeCell ref="M67:N68"/>
    <mergeCell ref="P67:Q68"/>
    <mergeCell ref="S67:Y68"/>
    <mergeCell ref="A69:B70"/>
    <mergeCell ref="F57:G58"/>
    <mergeCell ref="I57:J58"/>
    <mergeCell ref="K57:L58"/>
    <mergeCell ref="M57:N58"/>
    <mergeCell ref="P57:Q58"/>
    <mergeCell ref="S57:Y58"/>
    <mergeCell ref="BD57:BD58"/>
    <mergeCell ref="K63:L64"/>
    <mergeCell ref="M63:N64"/>
    <mergeCell ref="P63:Q64"/>
    <mergeCell ref="S63:Y64"/>
    <mergeCell ref="BD63:BD64"/>
    <mergeCell ref="F59:G60"/>
    <mergeCell ref="I59:J60"/>
    <mergeCell ref="K59:L60"/>
    <mergeCell ref="M59:N60"/>
    <mergeCell ref="P59:Q60"/>
    <mergeCell ref="S59:Y60"/>
    <mergeCell ref="BD59:BD60"/>
    <mergeCell ref="F61:G62"/>
    <mergeCell ref="I61:J62"/>
    <mergeCell ref="K61:L62"/>
    <mergeCell ref="M61:N62"/>
    <mergeCell ref="P61:Q62"/>
    <mergeCell ref="K49:L50"/>
    <mergeCell ref="M49:N50"/>
    <mergeCell ref="P49:Q50"/>
    <mergeCell ref="S49:Y50"/>
    <mergeCell ref="BD49:BD50"/>
    <mergeCell ref="A61:B62"/>
    <mergeCell ref="D61:E62"/>
    <mergeCell ref="P51:Q52"/>
    <mergeCell ref="S51:Y52"/>
    <mergeCell ref="BD51:BD52"/>
    <mergeCell ref="A53:B54"/>
    <mergeCell ref="D53:E54"/>
    <mergeCell ref="F53:G54"/>
    <mergeCell ref="I53:J54"/>
    <mergeCell ref="K53:L54"/>
    <mergeCell ref="M53:N54"/>
    <mergeCell ref="P53:Q54"/>
    <mergeCell ref="S53:Y54"/>
    <mergeCell ref="BD53:BD54"/>
    <mergeCell ref="K55:L56"/>
    <mergeCell ref="M55:N56"/>
    <mergeCell ref="P55:Q56"/>
    <mergeCell ref="S55:Y56"/>
    <mergeCell ref="BD55:BD56"/>
    <mergeCell ref="F19:G20"/>
    <mergeCell ref="D19:E20"/>
    <mergeCell ref="F17:G18"/>
    <mergeCell ref="D17:E18"/>
    <mergeCell ref="D15:E16"/>
    <mergeCell ref="A14:B16"/>
    <mergeCell ref="F15:G16"/>
    <mergeCell ref="D14:G14"/>
    <mergeCell ref="I14:N15"/>
    <mergeCell ref="I16:J16"/>
    <mergeCell ref="M33:N34"/>
    <mergeCell ref="P33:Q34"/>
    <mergeCell ref="S33:Y34"/>
    <mergeCell ref="A21:B22"/>
    <mergeCell ref="D21:E22"/>
    <mergeCell ref="F21:G22"/>
    <mergeCell ref="I21:J22"/>
    <mergeCell ref="K21:L22"/>
    <mergeCell ref="A23:B24"/>
    <mergeCell ref="D23:E24"/>
    <mergeCell ref="A25:B26"/>
    <mergeCell ref="A27:B28"/>
    <mergeCell ref="A29:B30"/>
    <mergeCell ref="A31:B32"/>
    <mergeCell ref="D31:E32"/>
    <mergeCell ref="A33:B34"/>
    <mergeCell ref="D33:E34"/>
    <mergeCell ref="D29:E30"/>
    <mergeCell ref="D25:E26"/>
    <mergeCell ref="D27:E28"/>
    <mergeCell ref="K27:L28"/>
    <mergeCell ref="M27:N28"/>
    <mergeCell ref="U9:AH11"/>
    <mergeCell ref="U5:AH7"/>
    <mergeCell ref="U3:AH3"/>
    <mergeCell ref="F23:G24"/>
    <mergeCell ref="I23:J24"/>
    <mergeCell ref="K23:L24"/>
    <mergeCell ref="M23:N24"/>
    <mergeCell ref="P23:Q24"/>
    <mergeCell ref="S23:Y24"/>
    <mergeCell ref="S19:Y20"/>
    <mergeCell ref="S17:Y18"/>
    <mergeCell ref="P19:Q20"/>
    <mergeCell ref="P17:Q18"/>
    <mergeCell ref="M19:N20"/>
    <mergeCell ref="M17:N18"/>
    <mergeCell ref="I19:J20"/>
    <mergeCell ref="I17:J18"/>
    <mergeCell ref="K19:L20"/>
    <mergeCell ref="A13:BA13"/>
    <mergeCell ref="AI5:BA7"/>
    <mergeCell ref="AI3:AR3"/>
    <mergeCell ref="AS3:BA3"/>
    <mergeCell ref="A19:B20"/>
    <mergeCell ref="A17:B18"/>
    <mergeCell ref="AL95:BA95"/>
    <mergeCell ref="AL94:BA94"/>
    <mergeCell ref="AL93:BA93"/>
    <mergeCell ref="AL92:BA92"/>
    <mergeCell ref="F35:G36"/>
    <mergeCell ref="I35:J36"/>
    <mergeCell ref="K35:L36"/>
    <mergeCell ref="M35:N36"/>
    <mergeCell ref="P35:Q36"/>
    <mergeCell ref="S35:Y36"/>
    <mergeCell ref="S41:Y42"/>
    <mergeCell ref="A82:BA83"/>
    <mergeCell ref="K73:N73"/>
    <mergeCell ref="P73:Q73"/>
    <mergeCell ref="A71:B72"/>
    <mergeCell ref="K71:L72"/>
    <mergeCell ref="M71:N72"/>
    <mergeCell ref="P71:Q72"/>
    <mergeCell ref="S71:Y72"/>
    <mergeCell ref="D71:E72"/>
    <mergeCell ref="F71:G72"/>
    <mergeCell ref="I71:J72"/>
    <mergeCell ref="A75:BA75"/>
    <mergeCell ref="AL76:BA76"/>
    <mergeCell ref="F43:G44"/>
    <mergeCell ref="I43:J44"/>
    <mergeCell ref="K43:L44"/>
    <mergeCell ref="M43:N44"/>
    <mergeCell ref="P43:Q44"/>
    <mergeCell ref="S43:Y44"/>
    <mergeCell ref="A41:B42"/>
    <mergeCell ref="D41:E42"/>
    <mergeCell ref="F41:G42"/>
    <mergeCell ref="I41:J42"/>
    <mergeCell ref="AA76:AK76"/>
    <mergeCell ref="A76:B76"/>
    <mergeCell ref="D76:G76"/>
    <mergeCell ref="I76:N76"/>
    <mergeCell ref="W76:Y76"/>
    <mergeCell ref="T76:V76"/>
    <mergeCell ref="P76:S76"/>
    <mergeCell ref="P77:S77"/>
    <mergeCell ref="D77:G77"/>
    <mergeCell ref="A77:B77"/>
    <mergeCell ref="BD33:BD34"/>
    <mergeCell ref="BD65:BD66"/>
    <mergeCell ref="BD35:BD36"/>
    <mergeCell ref="BD37:BD38"/>
    <mergeCell ref="BD45:BD46"/>
    <mergeCell ref="BD67:BD68"/>
    <mergeCell ref="BD69:BD70"/>
    <mergeCell ref="BD39:BD40"/>
    <mergeCell ref="K39:L40"/>
    <mergeCell ref="M39:N40"/>
    <mergeCell ref="P39:Q40"/>
    <mergeCell ref="S39:Y40"/>
    <mergeCell ref="K41:L42"/>
    <mergeCell ref="M41:N42"/>
    <mergeCell ref="P41:Q42"/>
    <mergeCell ref="BD41:BD42"/>
    <mergeCell ref="BD43:BD44"/>
    <mergeCell ref="K47:L48"/>
    <mergeCell ref="M47:N48"/>
    <mergeCell ref="P47:Q48"/>
    <mergeCell ref="S47:Y48"/>
    <mergeCell ref="BD47:BD48"/>
    <mergeCell ref="K51:L52"/>
    <mergeCell ref="M51:N52"/>
    <mergeCell ref="D69:E70"/>
    <mergeCell ref="F69:G70"/>
    <mergeCell ref="I69:J70"/>
    <mergeCell ref="K69:L70"/>
    <mergeCell ref="M69:N70"/>
    <mergeCell ref="P69:Q70"/>
    <mergeCell ref="S69:Y70"/>
    <mergeCell ref="F67:G68"/>
    <mergeCell ref="A67:B68"/>
    <mergeCell ref="D67:E68"/>
    <mergeCell ref="A65:B66"/>
    <mergeCell ref="D65:E66"/>
    <mergeCell ref="F65:G66"/>
    <mergeCell ref="I65:J66"/>
    <mergeCell ref="K65:L66"/>
    <mergeCell ref="M65:N66"/>
    <mergeCell ref="P65:Q66"/>
    <mergeCell ref="S65:Y66"/>
    <mergeCell ref="A37:B38"/>
    <mergeCell ref="D37:E38"/>
    <mergeCell ref="F37:G38"/>
    <mergeCell ref="I37:J38"/>
    <mergeCell ref="K37:L38"/>
    <mergeCell ref="M37:N38"/>
    <mergeCell ref="P37:Q38"/>
    <mergeCell ref="S37:Y38"/>
    <mergeCell ref="A45:B46"/>
    <mergeCell ref="K45:L46"/>
    <mergeCell ref="M45:N46"/>
    <mergeCell ref="P45:Q46"/>
    <mergeCell ref="S45:Y46"/>
    <mergeCell ref="A47:B48"/>
    <mergeCell ref="F39:G40"/>
    <mergeCell ref="I39:J40"/>
    <mergeCell ref="K9:T11"/>
    <mergeCell ref="K3:T3"/>
    <mergeCell ref="K2:T2"/>
    <mergeCell ref="K4:T4"/>
    <mergeCell ref="A3:J3"/>
    <mergeCell ref="A4:J4"/>
    <mergeCell ref="A5:J5"/>
    <mergeCell ref="A6:J6"/>
    <mergeCell ref="A7:J7"/>
    <mergeCell ref="A11:J11"/>
    <mergeCell ref="A8:J8"/>
    <mergeCell ref="A10:J10"/>
    <mergeCell ref="A9:J9"/>
    <mergeCell ref="F45:G46"/>
    <mergeCell ref="I45:J46"/>
    <mergeCell ref="D47:E48"/>
    <mergeCell ref="F47:G48"/>
    <mergeCell ref="I47:J48"/>
    <mergeCell ref="F51:G52"/>
    <mergeCell ref="I51:J52"/>
    <mergeCell ref="F55:G56"/>
    <mergeCell ref="I55:J56"/>
    <mergeCell ref="D49:E50"/>
    <mergeCell ref="F49:G50"/>
    <mergeCell ref="I49:J50"/>
    <mergeCell ref="A39:B40"/>
    <mergeCell ref="D39:E40"/>
    <mergeCell ref="A35:B36"/>
    <mergeCell ref="D35:E36"/>
    <mergeCell ref="A51:B52"/>
    <mergeCell ref="D51:E52"/>
    <mergeCell ref="A55:B56"/>
    <mergeCell ref="D55:E56"/>
    <mergeCell ref="A59:B60"/>
    <mergeCell ref="D59:E60"/>
    <mergeCell ref="D45:E46"/>
    <mergeCell ref="A49:B50"/>
    <mergeCell ref="A57:B58"/>
    <mergeCell ref="D57:E58"/>
    <mergeCell ref="A43:B44"/>
    <mergeCell ref="D43:E44"/>
    <mergeCell ref="AI9:BA11"/>
    <mergeCell ref="A2:J2"/>
    <mergeCell ref="K5:T7"/>
    <mergeCell ref="A63:B64"/>
    <mergeCell ref="D63:E64"/>
    <mergeCell ref="F33:G34"/>
    <mergeCell ref="I33:J34"/>
    <mergeCell ref="K33:L34"/>
    <mergeCell ref="P25:Q26"/>
    <mergeCell ref="S25:Y26"/>
    <mergeCell ref="P27:Q28"/>
    <mergeCell ref="S27:Y28"/>
    <mergeCell ref="P29:Q30"/>
    <mergeCell ref="S29:Y30"/>
    <mergeCell ref="M31:N32"/>
    <mergeCell ref="P31:Q32"/>
    <mergeCell ref="S31:Y32"/>
    <mergeCell ref="F29:G30"/>
    <mergeCell ref="I29:J30"/>
    <mergeCell ref="K29:L30"/>
    <mergeCell ref="M29:N30"/>
    <mergeCell ref="F25:G26"/>
    <mergeCell ref="I25:J26"/>
    <mergeCell ref="K25:L26"/>
    <mergeCell ref="BD14:BD16"/>
    <mergeCell ref="M16:N16"/>
    <mergeCell ref="K16:L16"/>
    <mergeCell ref="AA14:BA16"/>
    <mergeCell ref="S14:Y16"/>
    <mergeCell ref="F31:G32"/>
    <mergeCell ref="I31:J32"/>
    <mergeCell ref="K31:L32"/>
    <mergeCell ref="BD17:BD18"/>
    <mergeCell ref="P14:Q16"/>
    <mergeCell ref="M21:N22"/>
    <mergeCell ref="P21:Q22"/>
    <mergeCell ref="S21:Y22"/>
    <mergeCell ref="BD19:BD20"/>
    <mergeCell ref="BD21:BD22"/>
    <mergeCell ref="BD23:BD24"/>
    <mergeCell ref="BD25:BD26"/>
    <mergeCell ref="BD27:BD28"/>
    <mergeCell ref="BD29:BD30"/>
    <mergeCell ref="BD31:BD32"/>
    <mergeCell ref="M25:N26"/>
    <mergeCell ref="F27:G28"/>
    <mergeCell ref="I27:J28"/>
    <mergeCell ref="K17:L18"/>
    <mergeCell ref="U2:AH2"/>
    <mergeCell ref="AS2:BA2"/>
    <mergeCell ref="AI2:AR2"/>
    <mergeCell ref="AI4:BA4"/>
    <mergeCell ref="U4:AH4"/>
    <mergeCell ref="AI8:BA8"/>
    <mergeCell ref="U8:AH8"/>
    <mergeCell ref="K8:T8"/>
    <mergeCell ref="AV1:BA1"/>
  </mergeCells>
  <conditionalFormatting sqref="D17:G72 P17:Q72">
    <cfRule type="expression" dxfId="88" priority="51">
      <formula>NOT(ISBLANK($D17))</formula>
    </cfRule>
  </conditionalFormatting>
  <conditionalFormatting sqref="AA77 AL77">
    <cfRule type="expression" dxfId="87" priority="45">
      <formula>$A77="SUNO-mini"</formula>
    </cfRule>
    <cfRule type="expression" dxfId="86" priority="46">
      <formula>$A77="SUNO"</formula>
    </cfRule>
  </conditionalFormatting>
  <conditionalFormatting sqref="AA77">
    <cfRule type="expression" dxfId="85" priority="47">
      <formula>$A77="KUFU"</formula>
    </cfRule>
    <cfRule type="expression" dxfId="84" priority="48">
      <formula>$A77="KUFU-mini"</formula>
    </cfRule>
  </conditionalFormatting>
  <conditionalFormatting sqref="AL77">
    <cfRule type="expression" dxfId="83" priority="56">
      <formula>AND($A77="KUFU-mini",ISBLANK($AA77))</formula>
    </cfRule>
    <cfRule type="expression" dxfId="82" priority="57">
      <formula>AND($A77="KUFU",ISBLANK($AA77))</formula>
    </cfRule>
    <cfRule type="expression" dxfId="81" priority="58">
      <formula>$AA77="ISO-FA-mini"</formula>
    </cfRule>
    <cfRule type="expression" dxfId="80" priority="59">
      <formula>$AA77="ISO-FA"</formula>
    </cfRule>
  </conditionalFormatting>
  <conditionalFormatting sqref="AA78 AL78">
    <cfRule type="expression" dxfId="79" priority="14">
      <formula>$A78="SUNO-mini"</formula>
    </cfRule>
    <cfRule type="expression" dxfId="78" priority="15">
      <formula>$A78="SUNO"</formula>
    </cfRule>
  </conditionalFormatting>
  <conditionalFormatting sqref="AA78">
    <cfRule type="expression" dxfId="77" priority="16">
      <formula>$A78="KUFU"</formula>
    </cfRule>
    <cfRule type="expression" dxfId="76" priority="17">
      <formula>$A78="KUFU-mini"</formula>
    </cfRule>
  </conditionalFormatting>
  <conditionalFormatting sqref="AL78">
    <cfRule type="expression" dxfId="75" priority="19">
      <formula>AND($A78="KUFU-mini",ISBLANK($AA78))</formula>
    </cfRule>
    <cfRule type="expression" dxfId="74" priority="20">
      <formula>AND($A78="KUFU",ISBLANK($AA78))</formula>
    </cfRule>
    <cfRule type="expression" dxfId="73" priority="21">
      <formula>$AA78="ISO-FA-mini"</formula>
    </cfRule>
    <cfRule type="expression" dxfId="72" priority="22">
      <formula>$AA78="ISO-FA"</formula>
    </cfRule>
  </conditionalFormatting>
  <conditionalFormatting sqref="AA79 AL79">
    <cfRule type="expression" dxfId="71" priority="5">
      <formula>$A79="SUNO-mini"</formula>
    </cfRule>
    <cfRule type="expression" dxfId="70" priority="6">
      <formula>$A79="SUNO"</formula>
    </cfRule>
  </conditionalFormatting>
  <conditionalFormatting sqref="AA79">
    <cfRule type="expression" dxfId="69" priority="7">
      <formula>$A79="KUFU"</formula>
    </cfRule>
    <cfRule type="expression" dxfId="68" priority="8">
      <formula>$A79="KUFU-mini"</formula>
    </cfRule>
  </conditionalFormatting>
  <conditionalFormatting sqref="AL79">
    <cfRule type="expression" dxfId="67" priority="10">
      <formula>AND($A79="KUFU-mini",ISBLANK($AA79))</formula>
    </cfRule>
    <cfRule type="expression" dxfId="66" priority="11">
      <formula>AND($A79="KUFU",ISBLANK($AA79))</formula>
    </cfRule>
    <cfRule type="expression" dxfId="65" priority="12">
      <formula>$AA79="ISO-FA-mini"</formula>
    </cfRule>
    <cfRule type="expression" dxfId="64" priority="13">
      <formula>$AA79="ISO-FA"</formula>
    </cfRule>
  </conditionalFormatting>
  <conditionalFormatting sqref="A77:B79 D77:G79 I77:N79">
    <cfRule type="expression" dxfId="63" priority="4">
      <formula>NOT(ISBLANK($A77))</formula>
    </cfRule>
  </conditionalFormatting>
  <conditionalFormatting sqref="P77:Y79">
    <cfRule type="expression" dxfId="62" priority="3">
      <formula>NOT(ISBLANK($A77))</formula>
    </cfRule>
  </conditionalFormatting>
  <conditionalFormatting sqref="I17:N72">
    <cfRule type="expression" dxfId="61" priority="2">
      <formula>NOT(ISBLANK($D17))</formula>
    </cfRule>
  </conditionalFormatting>
  <conditionalFormatting sqref="AA77:BA79">
    <cfRule type="expression" dxfId="60" priority="1">
      <formula>$A77="STÜBÜ"</formula>
    </cfRule>
  </conditionalFormatting>
  <dataValidations xWindow="323" yWindow="487" count="5">
    <dataValidation type="list" allowBlank="1" showInputMessage="1" showErrorMessage="1" sqref="F17:G72 D77:G79" xr:uid="{00000000-0002-0000-0000-000000000000}">
      <formula1>INDIRECT($BD17)</formula1>
    </dataValidation>
    <dataValidation type="list" allowBlank="1" showInputMessage="1" showErrorMessage="1" sqref="I77:N79" xr:uid="{00000000-0002-0000-0000-000001000000}">
      <formula1>INDIRECT($BE77)</formula1>
    </dataValidation>
    <dataValidation type="list" allowBlank="1" showInputMessage="1" showErrorMessage="1" sqref="AA77:AK79" xr:uid="{00000000-0002-0000-0000-000002000000}">
      <formula1>INDIRECT($BH77)</formula1>
    </dataValidation>
    <dataValidation allowBlank="1" showInputMessage="1" showErrorMessage="1" prompt="(Nuova riga con Alt + Enter)" sqref="K5:BA7 K9:BA11" xr:uid="{00000000-0002-0000-0000-000003000000}"/>
    <dataValidation type="whole" operator="greaterThanOrEqual" allowBlank="1" showInputMessage="1" showErrorMessage="1" errorTitle=" NUMERI DEI PEZZI" error="Sono disponibili solo quantità intere!" sqref="P17:Q72" xr:uid="{F4B32B79-E95E-4E59-904D-82FEE5911ADD}">
      <formula1>1</formula1>
    </dataValidation>
  </dataValidations>
  <printOptions horizontalCentered="1"/>
  <pageMargins left="0.31496062992125984" right="0.23622047244094491" top="0.59055118110236227" bottom="0.39370078740157483" header="0.31496062992125984" footer="0.31496062992125984"/>
  <pageSetup paperSize="9" scale="62" orientation="portrait" r:id="rId1"/>
  <colBreaks count="1" manualBreakCount="1">
    <brk id="54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xWindow="323" yWindow="487" count="2">
        <x14:dataValidation type="list" allowBlank="1" showInputMessage="1" showErrorMessage="1" xr:uid="{00000000-0002-0000-0000-000004000000}">
          <x14:formula1>
            <xm:f>'.'!$D$3:$D$9</xm:f>
          </x14:formula1>
          <xm:sqref>D17:E72</xm:sqref>
        </x14:dataValidation>
        <x14:dataValidation type="list" allowBlank="1" showInputMessage="1" showErrorMessage="1" xr:uid="{00000000-0002-0000-0000-000005000000}">
          <x14:formula1>
            <xm:f>'.'!$H$3:$H$7</xm:f>
          </x14:formula1>
          <xm:sqref>A77:B79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B1:BF298"/>
  <sheetViews>
    <sheetView topLeftCell="AB1" zoomScale="85" zoomScaleNormal="85" workbookViewId="0">
      <selection activeCell="AB1" sqref="AB1"/>
    </sheetView>
  </sheetViews>
  <sheetFormatPr baseColWidth="10" defaultRowHeight="15" x14ac:dyDescent="0.25"/>
  <cols>
    <col min="1" max="1" width="4.140625" style="24" customWidth="1"/>
    <col min="2" max="2" width="10.140625" style="24" customWidth="1"/>
    <col min="3" max="3" width="4.28515625" style="24" customWidth="1"/>
    <col min="4" max="4" width="10.140625" style="24" customWidth="1"/>
    <col min="5" max="5" width="4.28515625" style="24" customWidth="1"/>
    <col min="6" max="6" width="10.140625" style="24" customWidth="1"/>
    <col min="7" max="7" width="4.28515625" style="24" customWidth="1"/>
    <col min="8" max="8" width="10.140625" style="24" customWidth="1"/>
    <col min="9" max="9" width="4.28515625" style="24" customWidth="1"/>
    <col min="10" max="10" width="10.140625" style="24" customWidth="1"/>
    <col min="11" max="11" width="4.28515625" style="24" customWidth="1"/>
    <col min="12" max="12" width="10.140625" style="24" customWidth="1"/>
    <col min="13" max="13" width="4.28515625" style="24" customWidth="1"/>
    <col min="14" max="14" width="10.140625" style="24" customWidth="1"/>
    <col min="15" max="15" width="4.28515625" style="24" customWidth="1"/>
    <col min="16" max="16" width="10.140625" style="24" customWidth="1"/>
    <col min="17" max="17" width="4.28515625" style="24" customWidth="1"/>
    <col min="18" max="18" width="10.140625" style="24" customWidth="1"/>
    <col min="19" max="19" width="4.28515625" style="24" customWidth="1"/>
    <col min="20" max="20" width="10.140625" style="24" customWidth="1"/>
    <col min="21" max="21" width="4.140625" style="24" customWidth="1"/>
    <col min="22" max="23" width="11.42578125" style="24"/>
    <col min="24" max="24" width="4" style="24" customWidth="1"/>
    <col min="25" max="27" width="11.42578125" style="24"/>
    <col min="28" max="28" width="3.85546875" style="24" customWidth="1"/>
    <col min="29" max="32" width="11.42578125" style="24"/>
    <col min="33" max="33" width="4" style="24" customWidth="1"/>
    <col min="34" max="35" width="11.42578125" style="24"/>
    <col min="36" max="36" width="4" style="24" customWidth="1"/>
    <col min="37" max="39" width="11.42578125" style="24"/>
    <col min="40" max="40" width="4.140625" style="24" customWidth="1"/>
    <col min="41" max="43" width="11.42578125" style="24"/>
    <col min="44" max="44" width="4.140625" style="24" customWidth="1"/>
    <col min="45" max="47" width="11.42578125" style="24"/>
    <col min="48" max="48" width="4.42578125" style="24" customWidth="1"/>
    <col min="49" max="50" width="11.42578125" style="24"/>
    <col min="51" max="51" width="4.28515625" style="24" customWidth="1"/>
    <col min="52" max="52" width="14.140625" style="24" customWidth="1"/>
    <col min="53" max="16384" width="11.42578125" style="24"/>
  </cols>
  <sheetData>
    <row r="1" spans="2:58" x14ac:dyDescent="0.25">
      <c r="J1" s="47"/>
      <c r="K1" s="47"/>
      <c r="M1" s="45"/>
    </row>
    <row r="2" spans="2:58" x14ac:dyDescent="0.25">
      <c r="B2" s="1" t="s">
        <v>0</v>
      </c>
      <c r="D2" s="49" t="s">
        <v>1</v>
      </c>
      <c r="F2" s="1" t="s">
        <v>15</v>
      </c>
      <c r="H2" s="97" t="s">
        <v>122</v>
      </c>
      <c r="K2" s="45"/>
      <c r="L2" s="45"/>
      <c r="M2" s="45"/>
      <c r="N2" s="45"/>
      <c r="O2" s="45"/>
      <c r="P2" s="45"/>
      <c r="Q2" s="45"/>
      <c r="R2" s="45"/>
      <c r="U2" s="49"/>
      <c r="V2" s="274" t="s">
        <v>39</v>
      </c>
      <c r="W2" s="275"/>
      <c r="Y2" s="274" t="s">
        <v>30</v>
      </c>
      <c r="Z2" s="276"/>
      <c r="AA2" s="275"/>
      <c r="AC2" s="274" t="s">
        <v>38</v>
      </c>
      <c r="AD2" s="276"/>
      <c r="AE2" s="276"/>
      <c r="AF2" s="275"/>
      <c r="AH2" s="274" t="s">
        <v>46</v>
      </c>
      <c r="AI2" s="275"/>
      <c r="AK2" s="277" t="s">
        <v>49</v>
      </c>
      <c r="AL2" s="277"/>
      <c r="AM2" s="277"/>
      <c r="AO2" s="274" t="s">
        <v>50</v>
      </c>
      <c r="AP2" s="276"/>
      <c r="AQ2" s="275"/>
      <c r="AS2" s="277" t="s">
        <v>51</v>
      </c>
      <c r="AT2" s="277"/>
      <c r="AU2" s="277"/>
      <c r="AW2" s="274" t="s">
        <v>342</v>
      </c>
      <c r="AX2" s="275"/>
      <c r="AZ2" s="274" t="s">
        <v>127</v>
      </c>
      <c r="BA2" s="276"/>
      <c r="BB2" s="276"/>
      <c r="BC2" s="276"/>
      <c r="BD2" s="276"/>
      <c r="BE2" s="276"/>
      <c r="BF2" s="275"/>
    </row>
    <row r="3" spans="2:58" x14ac:dyDescent="0.25">
      <c r="B3" s="45" t="s">
        <v>3</v>
      </c>
      <c r="D3" s="25">
        <v>6</v>
      </c>
      <c r="F3" s="2">
        <v>1.4361999999999999</v>
      </c>
      <c r="H3" s="24" t="s">
        <v>123</v>
      </c>
      <c r="U3" s="45"/>
      <c r="V3" s="58">
        <v>1</v>
      </c>
      <c r="W3" s="58">
        <v>2</v>
      </c>
      <c r="Y3" s="58">
        <v>1</v>
      </c>
      <c r="Z3" s="58">
        <v>2</v>
      </c>
      <c r="AA3" s="58">
        <v>3</v>
      </c>
      <c r="AC3" s="58">
        <v>1</v>
      </c>
      <c r="AD3" s="58">
        <v>2</v>
      </c>
      <c r="AE3" s="58">
        <v>3</v>
      </c>
      <c r="AF3" s="58">
        <v>4</v>
      </c>
      <c r="AH3" s="58">
        <v>1</v>
      </c>
      <c r="AI3" s="58">
        <v>2</v>
      </c>
      <c r="AK3" s="58"/>
      <c r="AL3" s="58" t="s">
        <v>47</v>
      </c>
      <c r="AM3" s="58" t="s">
        <v>48</v>
      </c>
      <c r="AO3" s="58"/>
      <c r="AP3" s="58" t="s">
        <v>47</v>
      </c>
      <c r="AQ3" s="58" t="s">
        <v>48</v>
      </c>
      <c r="AS3" s="58"/>
      <c r="AT3" s="58" t="s">
        <v>47</v>
      </c>
      <c r="AU3" s="58" t="s">
        <v>48</v>
      </c>
      <c r="AW3" s="58">
        <v>1</v>
      </c>
      <c r="AX3" s="58">
        <v>2</v>
      </c>
      <c r="AZ3" s="58"/>
      <c r="BA3" s="58" t="s">
        <v>343</v>
      </c>
      <c r="BB3" s="58" t="s">
        <v>344</v>
      </c>
      <c r="BC3" s="58" t="s">
        <v>345</v>
      </c>
      <c r="BD3" s="58" t="s">
        <v>346</v>
      </c>
      <c r="BE3" s="58" t="s">
        <v>139</v>
      </c>
      <c r="BF3" s="58" t="s">
        <v>347</v>
      </c>
    </row>
    <row r="4" spans="2:58" x14ac:dyDescent="0.25">
      <c r="B4" s="2" t="s">
        <v>6</v>
      </c>
      <c r="D4" s="25">
        <v>8</v>
      </c>
      <c r="F4" s="2">
        <v>1.4461999999999999</v>
      </c>
      <c r="H4" s="24" t="s">
        <v>124</v>
      </c>
      <c r="U4" s="45"/>
      <c r="V4" s="58" t="s">
        <v>3</v>
      </c>
      <c r="W4" s="57" t="s">
        <v>20</v>
      </c>
      <c r="Y4" s="84">
        <v>6</v>
      </c>
      <c r="Z4" s="55" t="s">
        <v>31</v>
      </c>
      <c r="AA4" s="57">
        <v>0.221</v>
      </c>
      <c r="AC4" s="58" t="s">
        <v>3</v>
      </c>
      <c r="AD4" s="55" t="s">
        <v>40</v>
      </c>
      <c r="AE4" s="57" t="s">
        <v>41</v>
      </c>
      <c r="AF4" s="57" t="s">
        <v>41</v>
      </c>
      <c r="AH4" s="58">
        <v>6</v>
      </c>
      <c r="AI4" s="57">
        <v>18.601776313844994</v>
      </c>
      <c r="AK4" s="58">
        <v>1</v>
      </c>
      <c r="AL4" s="58">
        <v>2</v>
      </c>
      <c r="AM4" s="58">
        <v>3</v>
      </c>
      <c r="AO4" s="58">
        <v>1</v>
      </c>
      <c r="AP4" s="58">
        <v>2</v>
      </c>
      <c r="AQ4" s="58">
        <v>3</v>
      </c>
      <c r="AS4" s="58">
        <v>1</v>
      </c>
      <c r="AT4" s="58">
        <v>2</v>
      </c>
      <c r="AU4" s="58">
        <v>3</v>
      </c>
      <c r="AW4" s="58" t="s">
        <v>123</v>
      </c>
      <c r="AX4" s="57" t="s">
        <v>123</v>
      </c>
      <c r="AZ4" s="58" t="str">
        <f>CONCATENATE("SUNO","-",BB4)</f>
        <v>SUNO-70</v>
      </c>
      <c r="BA4" s="54" t="s">
        <v>130</v>
      </c>
      <c r="BB4" s="54">
        <v>70</v>
      </c>
      <c r="BC4" s="54">
        <f>BB4/10</f>
        <v>7</v>
      </c>
      <c r="BD4" s="54" t="s">
        <v>389</v>
      </c>
      <c r="BE4" s="54" t="s">
        <v>348</v>
      </c>
      <c r="BF4" s="54">
        <v>0</v>
      </c>
    </row>
    <row r="5" spans="2:58" x14ac:dyDescent="0.25">
      <c r="B5" s="2" t="s">
        <v>7</v>
      </c>
      <c r="D5" s="25">
        <v>10</v>
      </c>
      <c r="F5" s="45"/>
      <c r="H5" s="24" t="s">
        <v>125</v>
      </c>
      <c r="U5" s="45"/>
      <c r="V5" s="85" t="s">
        <v>6</v>
      </c>
      <c r="W5" s="57" t="s">
        <v>21</v>
      </c>
      <c r="Y5" s="84">
        <v>8</v>
      </c>
      <c r="Z5" s="55" t="s">
        <v>32</v>
      </c>
      <c r="AA5" s="57">
        <v>0.39200000000000002</v>
      </c>
      <c r="AC5" s="85" t="s">
        <v>6</v>
      </c>
      <c r="AD5" s="55" t="s">
        <v>40</v>
      </c>
      <c r="AE5" s="55" t="s">
        <v>40</v>
      </c>
      <c r="AF5" s="57" t="s">
        <v>41</v>
      </c>
      <c r="AH5" s="85">
        <v>8</v>
      </c>
      <c r="AI5" s="57">
        <v>31.469035085126507</v>
      </c>
      <c r="AJ5" s="45"/>
      <c r="AK5" s="58" t="s">
        <v>94</v>
      </c>
      <c r="AL5" s="54">
        <v>10</v>
      </c>
      <c r="AM5" s="54">
        <v>600</v>
      </c>
      <c r="AO5" s="58" t="s">
        <v>52</v>
      </c>
      <c r="AP5" s="54">
        <v>10</v>
      </c>
      <c r="AQ5" s="54">
        <v>100</v>
      </c>
      <c r="AS5" s="58" t="s">
        <v>73</v>
      </c>
      <c r="AT5" s="54">
        <v>10</v>
      </c>
      <c r="AU5" s="54">
        <v>100</v>
      </c>
      <c r="AW5" s="85" t="s">
        <v>125</v>
      </c>
      <c r="AX5" s="57" t="s">
        <v>349</v>
      </c>
      <c r="AZ5" s="58" t="str">
        <f t="shared" ref="AZ5:AZ68" si="0">CONCATENATE("SUNO","-",BB5)</f>
        <v>SUNO-80</v>
      </c>
      <c r="BA5" s="54" t="s">
        <v>130</v>
      </c>
      <c r="BB5" s="54">
        <v>80</v>
      </c>
      <c r="BC5" s="54">
        <f t="shared" ref="BC5:BC68" si="1">BB5/10</f>
        <v>8</v>
      </c>
      <c r="BD5" s="54" t="s">
        <v>389</v>
      </c>
      <c r="BE5" s="54" t="s">
        <v>348</v>
      </c>
      <c r="BF5" s="54">
        <v>0</v>
      </c>
    </row>
    <row r="6" spans="2:58" x14ac:dyDescent="0.25">
      <c r="B6" s="2" t="s">
        <v>19</v>
      </c>
      <c r="D6" s="25">
        <v>12</v>
      </c>
      <c r="H6" s="24" t="s">
        <v>126</v>
      </c>
      <c r="U6" s="45"/>
      <c r="V6" s="85" t="s">
        <v>7</v>
      </c>
      <c r="W6" s="57" t="s">
        <v>22</v>
      </c>
      <c r="Y6" s="84">
        <v>10</v>
      </c>
      <c r="Z6" s="55" t="s">
        <v>33</v>
      </c>
      <c r="AA6" s="57">
        <v>0.61299999999999999</v>
      </c>
      <c r="AC6" s="85" t="s">
        <v>7</v>
      </c>
      <c r="AD6" s="55" t="s">
        <v>40</v>
      </c>
      <c r="AE6" s="57" t="s">
        <v>41</v>
      </c>
      <c r="AF6" s="57" t="s">
        <v>41</v>
      </c>
      <c r="AH6" s="85">
        <v>10</v>
      </c>
      <c r="AI6" s="57">
        <v>44.336293856408247</v>
      </c>
      <c r="AJ6" s="45"/>
      <c r="AK6" s="58" t="s">
        <v>95</v>
      </c>
      <c r="AL6" s="54">
        <v>10</v>
      </c>
      <c r="AM6" s="54">
        <v>600</v>
      </c>
      <c r="AO6" s="58" t="s">
        <v>53</v>
      </c>
      <c r="AP6" s="54">
        <v>10</v>
      </c>
      <c r="AQ6" s="54">
        <v>100</v>
      </c>
      <c r="AS6" s="58" t="s">
        <v>74</v>
      </c>
      <c r="AT6" s="54">
        <v>10</v>
      </c>
      <c r="AU6" s="54">
        <v>100</v>
      </c>
      <c r="AW6" s="85" t="s">
        <v>124</v>
      </c>
      <c r="AX6" s="57" t="s">
        <v>124</v>
      </c>
      <c r="AZ6" s="58" t="str">
        <f t="shared" si="0"/>
        <v>SUNO-90</v>
      </c>
      <c r="BA6" s="54" t="s">
        <v>130</v>
      </c>
      <c r="BB6" s="54">
        <v>90</v>
      </c>
      <c r="BC6" s="54">
        <f t="shared" si="1"/>
        <v>9</v>
      </c>
      <c r="BD6" s="54" t="s">
        <v>389</v>
      </c>
      <c r="BE6" s="54" t="s">
        <v>348</v>
      </c>
      <c r="BF6" s="54">
        <v>0</v>
      </c>
    </row>
    <row r="7" spans="2:58" x14ac:dyDescent="0.25">
      <c r="B7" s="2" t="s">
        <v>2</v>
      </c>
      <c r="D7" s="53">
        <v>14</v>
      </c>
      <c r="H7" s="24" t="s">
        <v>396</v>
      </c>
      <c r="U7" s="45"/>
      <c r="V7" s="85" t="s">
        <v>19</v>
      </c>
      <c r="W7" s="57" t="s">
        <v>23</v>
      </c>
      <c r="Y7" s="84">
        <v>12</v>
      </c>
      <c r="Z7" s="55" t="s">
        <v>34</v>
      </c>
      <c r="AA7" s="57">
        <v>0.88200000000000001</v>
      </c>
      <c r="AC7" s="85" t="s">
        <v>19</v>
      </c>
      <c r="AD7" s="55" t="s">
        <v>40</v>
      </c>
      <c r="AE7" s="55" t="s">
        <v>40</v>
      </c>
      <c r="AF7" s="55" t="s">
        <v>40</v>
      </c>
      <c r="AH7" s="85">
        <v>12</v>
      </c>
      <c r="AI7" s="57">
        <v>57.203552627689987</v>
      </c>
      <c r="AJ7" s="45"/>
      <c r="AK7" s="58" t="s">
        <v>96</v>
      </c>
      <c r="AL7" s="54">
        <v>10</v>
      </c>
      <c r="AM7" s="54">
        <v>600</v>
      </c>
      <c r="AO7" s="58" t="s">
        <v>54</v>
      </c>
      <c r="AP7" s="54">
        <v>10</v>
      </c>
      <c r="AQ7" s="54">
        <v>100</v>
      </c>
      <c r="AS7" s="58" t="s">
        <v>75</v>
      </c>
      <c r="AT7" s="54">
        <v>10</v>
      </c>
      <c r="AU7" s="54">
        <v>100</v>
      </c>
      <c r="AW7" s="85" t="s">
        <v>126</v>
      </c>
      <c r="AX7" s="57" t="s">
        <v>350</v>
      </c>
      <c r="AZ7" s="58" t="str">
        <f t="shared" si="0"/>
        <v>SUNO-100</v>
      </c>
      <c r="BA7" s="54" t="s">
        <v>130</v>
      </c>
      <c r="BB7" s="54">
        <v>100</v>
      </c>
      <c r="BC7" s="54">
        <f t="shared" si="1"/>
        <v>10</v>
      </c>
      <c r="BD7" s="54" t="s">
        <v>389</v>
      </c>
      <c r="BE7" s="54" t="s">
        <v>348</v>
      </c>
      <c r="BF7" s="54">
        <v>0</v>
      </c>
    </row>
    <row r="8" spans="2:58" x14ac:dyDescent="0.25">
      <c r="B8" s="2" t="s">
        <v>16</v>
      </c>
      <c r="D8" s="53">
        <v>16</v>
      </c>
      <c r="U8" s="45"/>
      <c r="V8" s="85" t="s">
        <v>2</v>
      </c>
      <c r="W8" s="57" t="s">
        <v>24</v>
      </c>
      <c r="Y8" s="84">
        <v>14</v>
      </c>
      <c r="Z8" s="55" t="s">
        <v>35</v>
      </c>
      <c r="AA8" s="57">
        <v>1.2010000000000001</v>
      </c>
      <c r="AC8" s="85" t="s">
        <v>2</v>
      </c>
      <c r="AD8" s="55" t="s">
        <v>40</v>
      </c>
      <c r="AE8" s="55" t="s">
        <v>40</v>
      </c>
      <c r="AF8" s="57" t="s">
        <v>41</v>
      </c>
      <c r="AH8" s="85">
        <v>14</v>
      </c>
      <c r="AI8" s="57">
        <v>60.0708113989715</v>
      </c>
      <c r="AJ8" s="45"/>
      <c r="AK8" s="58" t="s">
        <v>97</v>
      </c>
      <c r="AL8" s="54">
        <v>10</v>
      </c>
      <c r="AM8" s="54">
        <v>600</v>
      </c>
      <c r="AO8" s="58" t="s">
        <v>55</v>
      </c>
      <c r="AP8" s="54">
        <v>13</v>
      </c>
      <c r="AQ8" s="54">
        <v>100</v>
      </c>
      <c r="AS8" s="58" t="s">
        <v>76</v>
      </c>
      <c r="AT8" s="54">
        <v>13</v>
      </c>
      <c r="AU8" s="54">
        <v>100</v>
      </c>
      <c r="AW8" s="85" t="s">
        <v>396</v>
      </c>
      <c r="AX8" s="57" t="s">
        <v>396</v>
      </c>
      <c r="AZ8" s="58" t="str">
        <f t="shared" si="0"/>
        <v>SUNO-110</v>
      </c>
      <c r="BA8" s="54" t="s">
        <v>130</v>
      </c>
      <c r="BB8" s="54">
        <v>110</v>
      </c>
      <c r="BC8" s="54">
        <f t="shared" si="1"/>
        <v>11</v>
      </c>
      <c r="BD8" s="54" t="s">
        <v>389</v>
      </c>
      <c r="BE8" s="54" t="s">
        <v>348</v>
      </c>
      <c r="BF8" s="54">
        <v>0</v>
      </c>
    </row>
    <row r="9" spans="2:58" x14ac:dyDescent="0.25">
      <c r="B9" s="2" t="s">
        <v>4</v>
      </c>
      <c r="D9" s="53">
        <v>20</v>
      </c>
      <c r="M9" s="45"/>
      <c r="U9" s="48"/>
      <c r="V9" s="85" t="s">
        <v>16</v>
      </c>
      <c r="W9" s="57" t="s">
        <v>25</v>
      </c>
      <c r="Y9" s="84">
        <v>16</v>
      </c>
      <c r="Z9" s="55" t="s">
        <v>36</v>
      </c>
      <c r="AA9" s="57">
        <v>1.5680000000000001</v>
      </c>
      <c r="AC9" s="85" t="s">
        <v>16</v>
      </c>
      <c r="AD9" s="55" t="s">
        <v>40</v>
      </c>
      <c r="AE9" s="57" t="s">
        <v>41</v>
      </c>
      <c r="AF9" s="57" t="s">
        <v>41</v>
      </c>
      <c r="AH9" s="85">
        <v>16</v>
      </c>
      <c r="AI9" s="57">
        <v>62.938070170253241</v>
      </c>
      <c r="AJ9" s="45"/>
      <c r="AK9" s="58" t="s">
        <v>98</v>
      </c>
      <c r="AL9" s="54">
        <v>10</v>
      </c>
      <c r="AM9" s="54">
        <v>600</v>
      </c>
      <c r="AO9" s="58" t="s">
        <v>56</v>
      </c>
      <c r="AP9" s="54">
        <v>14</v>
      </c>
      <c r="AQ9" s="54">
        <v>100</v>
      </c>
      <c r="AS9" s="58" t="s">
        <v>77</v>
      </c>
      <c r="AT9" s="54">
        <v>14</v>
      </c>
      <c r="AU9" s="54">
        <v>100</v>
      </c>
      <c r="AZ9" s="58" t="str">
        <f t="shared" si="0"/>
        <v>SUNO-120</v>
      </c>
      <c r="BA9" s="54" t="s">
        <v>130</v>
      </c>
      <c r="BB9" s="54">
        <v>120</v>
      </c>
      <c r="BC9" s="54">
        <f t="shared" si="1"/>
        <v>12</v>
      </c>
      <c r="BD9" s="54" t="s">
        <v>389</v>
      </c>
      <c r="BE9" s="54" t="s">
        <v>348</v>
      </c>
      <c r="BF9" s="54">
        <v>0</v>
      </c>
    </row>
    <row r="10" spans="2:58" x14ac:dyDescent="0.25">
      <c r="B10" s="2" t="s">
        <v>5</v>
      </c>
      <c r="M10" s="45"/>
      <c r="U10" s="48"/>
      <c r="V10" s="85" t="s">
        <v>4</v>
      </c>
      <c r="W10" s="57" t="s">
        <v>26</v>
      </c>
      <c r="Y10" s="84">
        <v>20</v>
      </c>
      <c r="Z10" s="56" t="s">
        <v>37</v>
      </c>
      <c r="AA10" s="57">
        <v>2.4500000000000002</v>
      </c>
      <c r="AC10" s="85" t="s">
        <v>4</v>
      </c>
      <c r="AD10" s="55" t="s">
        <v>40</v>
      </c>
      <c r="AE10" s="55" t="s">
        <v>40</v>
      </c>
      <c r="AF10" s="57" t="s">
        <v>41</v>
      </c>
      <c r="AH10" s="85">
        <v>20</v>
      </c>
      <c r="AI10" s="57">
        <v>68.672587712816494</v>
      </c>
      <c r="AJ10" s="45"/>
      <c r="AK10" s="58" t="s">
        <v>99</v>
      </c>
      <c r="AL10" s="54">
        <v>10</v>
      </c>
      <c r="AM10" s="54">
        <v>600</v>
      </c>
      <c r="AO10" s="58" t="s">
        <v>57</v>
      </c>
      <c r="AP10" s="54" t="s">
        <v>348</v>
      </c>
      <c r="AQ10" s="54" t="s">
        <v>348</v>
      </c>
      <c r="AS10" s="58" t="s">
        <v>78</v>
      </c>
      <c r="AT10" s="54" t="s">
        <v>348</v>
      </c>
      <c r="AU10" s="54" t="s">
        <v>348</v>
      </c>
      <c r="AZ10" s="58" t="str">
        <f t="shared" si="0"/>
        <v>SUNO-130</v>
      </c>
      <c r="BA10" s="54" t="s">
        <v>130</v>
      </c>
      <c r="BB10" s="54">
        <v>130</v>
      </c>
      <c r="BC10" s="54">
        <f t="shared" si="1"/>
        <v>13</v>
      </c>
      <c r="BD10" s="54" t="s">
        <v>389</v>
      </c>
      <c r="BE10" s="54" t="s">
        <v>348</v>
      </c>
      <c r="BF10" s="54">
        <v>0</v>
      </c>
    </row>
    <row r="11" spans="2:58" ht="15.75" thickBot="1" x14ac:dyDescent="0.3">
      <c r="B11" s="2" t="s">
        <v>17</v>
      </c>
      <c r="M11" s="45"/>
      <c r="U11" s="48"/>
      <c r="V11" s="85" t="s">
        <v>5</v>
      </c>
      <c r="W11" s="57" t="s">
        <v>27</v>
      </c>
      <c r="AC11" s="85" t="s">
        <v>5</v>
      </c>
      <c r="AD11" s="55" t="s">
        <v>40</v>
      </c>
      <c r="AE11" s="55" t="s">
        <v>40</v>
      </c>
      <c r="AF11" s="57" t="s">
        <v>41</v>
      </c>
      <c r="AJ11" s="45"/>
      <c r="AK11" s="86" t="s">
        <v>100</v>
      </c>
      <c r="AL11" s="87">
        <v>10</v>
      </c>
      <c r="AM11" s="87">
        <v>600</v>
      </c>
      <c r="AO11" s="86" t="s">
        <v>58</v>
      </c>
      <c r="AP11" s="87" t="s">
        <v>348</v>
      </c>
      <c r="AQ11" s="87" t="s">
        <v>348</v>
      </c>
      <c r="AS11" s="86" t="s">
        <v>79</v>
      </c>
      <c r="AT11" s="87" t="s">
        <v>348</v>
      </c>
      <c r="AU11" s="87" t="s">
        <v>348</v>
      </c>
      <c r="AZ11" s="58" t="str">
        <f t="shared" si="0"/>
        <v>SUNO-140</v>
      </c>
      <c r="BA11" s="54" t="s">
        <v>130</v>
      </c>
      <c r="BB11" s="54">
        <v>140</v>
      </c>
      <c r="BC11" s="54">
        <f t="shared" si="1"/>
        <v>14</v>
      </c>
      <c r="BD11" s="54" t="s">
        <v>389</v>
      </c>
      <c r="BE11" s="54" t="s">
        <v>348</v>
      </c>
      <c r="BF11" s="54">
        <v>0</v>
      </c>
    </row>
    <row r="12" spans="2:58" x14ac:dyDescent="0.25">
      <c r="B12" s="2" t="s">
        <v>18</v>
      </c>
      <c r="M12" s="45"/>
      <c r="U12" s="48"/>
      <c r="V12" s="85" t="s">
        <v>17</v>
      </c>
      <c r="W12" s="57" t="s">
        <v>28</v>
      </c>
      <c r="AC12" s="85" t="s">
        <v>17</v>
      </c>
      <c r="AD12" s="55" t="s">
        <v>40</v>
      </c>
      <c r="AE12" s="57" t="s">
        <v>41</v>
      </c>
      <c r="AF12" s="57" t="s">
        <v>41</v>
      </c>
      <c r="AJ12" s="2"/>
      <c r="AK12" s="88" t="s">
        <v>87</v>
      </c>
      <c r="AL12" s="54">
        <v>10</v>
      </c>
      <c r="AM12" s="54">
        <v>100</v>
      </c>
      <c r="AO12" s="88" t="s">
        <v>59</v>
      </c>
      <c r="AP12" s="89">
        <v>10</v>
      </c>
      <c r="AQ12" s="89">
        <v>100</v>
      </c>
      <c r="AS12" s="88" t="s">
        <v>80</v>
      </c>
      <c r="AT12" s="89">
        <v>10</v>
      </c>
      <c r="AU12" s="89">
        <v>100</v>
      </c>
      <c r="AZ12" s="58" t="str">
        <f t="shared" si="0"/>
        <v>SUNO-150</v>
      </c>
      <c r="BA12" s="54" t="s">
        <v>130</v>
      </c>
      <c r="BB12" s="54">
        <v>150</v>
      </c>
      <c r="BC12" s="54">
        <f t="shared" si="1"/>
        <v>15</v>
      </c>
      <c r="BD12" s="54" t="s">
        <v>389</v>
      </c>
      <c r="BE12" s="54" t="s">
        <v>348</v>
      </c>
      <c r="BF12" s="54">
        <v>0</v>
      </c>
    </row>
    <row r="13" spans="2:58" x14ac:dyDescent="0.25">
      <c r="M13" s="45"/>
      <c r="U13" s="48"/>
      <c r="V13" s="85" t="s">
        <v>18</v>
      </c>
      <c r="W13" s="57" t="s">
        <v>29</v>
      </c>
      <c r="AC13" s="85" t="s">
        <v>18</v>
      </c>
      <c r="AD13" s="55" t="s">
        <v>40</v>
      </c>
      <c r="AE13" s="55" t="s">
        <v>40</v>
      </c>
      <c r="AF13" s="55" t="s">
        <v>40</v>
      </c>
      <c r="AJ13" s="2"/>
      <c r="AK13" s="58" t="s">
        <v>88</v>
      </c>
      <c r="AL13" s="54">
        <v>10</v>
      </c>
      <c r="AM13" s="54">
        <v>100</v>
      </c>
      <c r="AO13" s="58" t="s">
        <v>60</v>
      </c>
      <c r="AP13" s="54">
        <v>10</v>
      </c>
      <c r="AQ13" s="54">
        <v>100</v>
      </c>
      <c r="AS13" s="58" t="s">
        <v>81</v>
      </c>
      <c r="AT13" s="54">
        <v>10</v>
      </c>
      <c r="AU13" s="54">
        <v>100</v>
      </c>
      <c r="AZ13" s="58" t="str">
        <f t="shared" si="0"/>
        <v>SUNO-160</v>
      </c>
      <c r="BA13" s="54" t="s">
        <v>130</v>
      </c>
      <c r="BB13" s="54">
        <v>160</v>
      </c>
      <c r="BC13" s="54">
        <f t="shared" si="1"/>
        <v>16</v>
      </c>
      <c r="BD13" s="54" t="s">
        <v>389</v>
      </c>
      <c r="BE13" s="54" t="s">
        <v>348</v>
      </c>
      <c r="BF13" s="54">
        <v>0</v>
      </c>
    </row>
    <row r="14" spans="2:58" ht="15.75" thickBot="1" x14ac:dyDescent="0.3">
      <c r="B14" s="2"/>
      <c r="M14" s="45"/>
      <c r="U14" s="48"/>
      <c r="AJ14" s="2"/>
      <c r="AK14" s="58" t="s">
        <v>89</v>
      </c>
      <c r="AL14" s="54">
        <v>10</v>
      </c>
      <c r="AM14" s="54">
        <v>100</v>
      </c>
      <c r="AO14" s="58" t="s">
        <v>61</v>
      </c>
      <c r="AP14" s="54">
        <v>10</v>
      </c>
      <c r="AQ14" s="54">
        <v>100</v>
      </c>
      <c r="AS14" s="58" t="s">
        <v>82</v>
      </c>
      <c r="AT14" s="54">
        <v>10</v>
      </c>
      <c r="AU14" s="54">
        <v>100</v>
      </c>
      <c r="AZ14" s="58" t="str">
        <f t="shared" si="0"/>
        <v>SUNO-170</v>
      </c>
      <c r="BA14" s="54" t="s">
        <v>130</v>
      </c>
      <c r="BB14" s="54">
        <v>170</v>
      </c>
      <c r="BC14" s="54">
        <f t="shared" si="1"/>
        <v>17</v>
      </c>
      <c r="BD14" s="54" t="s">
        <v>389</v>
      </c>
      <c r="BE14" s="54" t="s">
        <v>348</v>
      </c>
      <c r="BF14" s="54">
        <v>0</v>
      </c>
    </row>
    <row r="15" spans="2:58" ht="19.5" thickBot="1" x14ac:dyDescent="0.3">
      <c r="B15" s="271" t="s">
        <v>45</v>
      </c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3"/>
      <c r="U15" s="48"/>
      <c r="AJ15" s="2"/>
      <c r="AK15" s="58" t="s">
        <v>90</v>
      </c>
      <c r="AL15" s="54">
        <v>12</v>
      </c>
      <c r="AM15" s="54">
        <v>100</v>
      </c>
      <c r="AO15" s="58" t="s">
        <v>62</v>
      </c>
      <c r="AP15" s="54">
        <v>13</v>
      </c>
      <c r="AQ15" s="54">
        <v>100</v>
      </c>
      <c r="AS15" s="58" t="s">
        <v>83</v>
      </c>
      <c r="AT15" s="54">
        <v>13</v>
      </c>
      <c r="AU15" s="54">
        <v>100</v>
      </c>
      <c r="AZ15" s="58" t="str">
        <f t="shared" si="0"/>
        <v>SUNO-180</v>
      </c>
      <c r="BA15" s="54" t="s">
        <v>130</v>
      </c>
      <c r="BB15" s="54">
        <v>180</v>
      </c>
      <c r="BC15" s="54">
        <f t="shared" si="1"/>
        <v>18</v>
      </c>
      <c r="BD15" s="54" t="s">
        <v>389</v>
      </c>
      <c r="BE15" s="54" t="s">
        <v>348</v>
      </c>
      <c r="BF15" s="54">
        <v>0</v>
      </c>
    </row>
    <row r="16" spans="2:58" x14ac:dyDescent="0.25">
      <c r="B16" s="2"/>
      <c r="M16" s="45"/>
      <c r="U16" s="48"/>
      <c r="AJ16" s="2"/>
      <c r="AK16" s="58" t="s">
        <v>91</v>
      </c>
      <c r="AL16" s="54">
        <v>14</v>
      </c>
      <c r="AM16" s="54">
        <v>100</v>
      </c>
      <c r="AO16" s="58" t="s">
        <v>63</v>
      </c>
      <c r="AP16" s="54">
        <v>14</v>
      </c>
      <c r="AQ16" s="54">
        <v>100</v>
      </c>
      <c r="AS16" s="58" t="s">
        <v>84</v>
      </c>
      <c r="AT16" s="54">
        <v>14</v>
      </c>
      <c r="AU16" s="54">
        <v>100</v>
      </c>
      <c r="AZ16" s="58" t="str">
        <f t="shared" si="0"/>
        <v>SUNO-190</v>
      </c>
      <c r="BA16" s="54" t="s">
        <v>130</v>
      </c>
      <c r="BB16" s="54">
        <v>190</v>
      </c>
      <c r="BC16" s="54">
        <f t="shared" si="1"/>
        <v>19</v>
      </c>
      <c r="BD16" s="54" t="s">
        <v>389</v>
      </c>
      <c r="BE16" s="54" t="s">
        <v>348</v>
      </c>
      <c r="BF16" s="54">
        <v>0</v>
      </c>
    </row>
    <row r="17" spans="2:58" x14ac:dyDescent="0.25">
      <c r="B17" s="53" t="s">
        <v>31</v>
      </c>
      <c r="C17" s="45"/>
      <c r="D17" s="45" t="s">
        <v>32</v>
      </c>
      <c r="E17" s="45"/>
      <c r="F17" s="45" t="s">
        <v>33</v>
      </c>
      <c r="G17" s="45"/>
      <c r="H17" s="45" t="s">
        <v>34</v>
      </c>
      <c r="I17" s="45"/>
      <c r="J17" s="45" t="s">
        <v>35</v>
      </c>
      <c r="K17" s="45"/>
      <c r="L17" s="45" t="s">
        <v>36</v>
      </c>
      <c r="M17" s="45"/>
      <c r="N17" s="45" t="s">
        <v>37</v>
      </c>
      <c r="U17" s="48"/>
      <c r="V17" s="45"/>
      <c r="W17" s="45"/>
      <c r="X17" s="45"/>
      <c r="AJ17" s="2"/>
      <c r="AK17" s="58" t="s">
        <v>92</v>
      </c>
      <c r="AL17" s="54" t="s">
        <v>348</v>
      </c>
      <c r="AM17" s="54" t="s">
        <v>348</v>
      </c>
      <c r="AO17" s="58" t="s">
        <v>64</v>
      </c>
      <c r="AP17" s="54" t="s">
        <v>348</v>
      </c>
      <c r="AQ17" s="54" t="s">
        <v>348</v>
      </c>
      <c r="AS17" s="58" t="s">
        <v>85</v>
      </c>
      <c r="AT17" s="54" t="s">
        <v>348</v>
      </c>
      <c r="AU17" s="54" t="s">
        <v>348</v>
      </c>
      <c r="AZ17" s="58" t="str">
        <f t="shared" si="0"/>
        <v>SUNO-200</v>
      </c>
      <c r="BA17" s="54" t="s">
        <v>130</v>
      </c>
      <c r="BB17" s="54">
        <v>200</v>
      </c>
      <c r="BC17" s="54">
        <f t="shared" si="1"/>
        <v>20</v>
      </c>
      <c r="BD17" s="54" t="s">
        <v>389</v>
      </c>
      <c r="BE17" s="54" t="s">
        <v>348</v>
      </c>
      <c r="BF17" s="54">
        <v>0</v>
      </c>
    </row>
    <row r="18" spans="2:58" ht="15.75" thickBot="1" x14ac:dyDescent="0.3">
      <c r="B18" s="2">
        <v>1.4361999999999999</v>
      </c>
      <c r="C18" s="45"/>
      <c r="D18" s="2">
        <v>1.4361999999999999</v>
      </c>
      <c r="E18" s="45"/>
      <c r="F18" s="2">
        <v>1.4361999999999999</v>
      </c>
      <c r="G18" s="45"/>
      <c r="H18" s="2">
        <v>1.4361999999999999</v>
      </c>
      <c r="I18" s="45"/>
      <c r="J18" s="2">
        <v>1.4361999999999999</v>
      </c>
      <c r="K18" s="45"/>
      <c r="L18" s="2">
        <v>1.4361999999999999</v>
      </c>
      <c r="M18" s="45"/>
      <c r="N18" s="2">
        <v>1.4361999999999999</v>
      </c>
      <c r="U18" s="48"/>
      <c r="V18" s="45"/>
      <c r="W18" s="45"/>
      <c r="X18" s="45"/>
      <c r="AJ18" s="2"/>
      <c r="AK18" s="86" t="s">
        <v>93</v>
      </c>
      <c r="AL18" s="87" t="s">
        <v>348</v>
      </c>
      <c r="AM18" s="87" t="s">
        <v>348</v>
      </c>
      <c r="AO18" s="86" t="s">
        <v>65</v>
      </c>
      <c r="AP18" s="87" t="s">
        <v>348</v>
      </c>
      <c r="AQ18" s="87" t="s">
        <v>348</v>
      </c>
      <c r="AS18" s="86" t="s">
        <v>86</v>
      </c>
      <c r="AT18" s="87" t="s">
        <v>348</v>
      </c>
      <c r="AU18" s="87" t="s">
        <v>348</v>
      </c>
      <c r="AZ18" s="58" t="str">
        <f t="shared" si="0"/>
        <v>SUNO-220</v>
      </c>
      <c r="BA18" s="54" t="s">
        <v>130</v>
      </c>
      <c r="BB18" s="54">
        <v>220</v>
      </c>
      <c r="BC18" s="54">
        <f t="shared" si="1"/>
        <v>22</v>
      </c>
      <c r="BD18" s="54" t="s">
        <v>389</v>
      </c>
      <c r="BE18" s="54" t="s">
        <v>348</v>
      </c>
      <c r="BF18" s="54">
        <v>0</v>
      </c>
    </row>
    <row r="19" spans="2:58" x14ac:dyDescent="0.25">
      <c r="B19" s="2"/>
      <c r="C19" s="45"/>
      <c r="D19" s="2">
        <v>1.4461999999999999</v>
      </c>
      <c r="E19" s="45"/>
      <c r="F19" s="2">
        <v>1.4461999999999999</v>
      </c>
      <c r="G19" s="45"/>
      <c r="H19" s="2"/>
      <c r="I19" s="45"/>
      <c r="J19" s="2"/>
      <c r="K19" s="45"/>
      <c r="L19" s="2"/>
      <c r="M19" s="45"/>
      <c r="N19" s="2"/>
      <c r="U19" s="48"/>
      <c r="V19" s="45"/>
      <c r="W19" s="45"/>
      <c r="X19" s="45"/>
      <c r="AJ19" s="2"/>
      <c r="AK19" s="88" t="s">
        <v>101</v>
      </c>
      <c r="AL19" s="54">
        <v>20</v>
      </c>
      <c r="AM19" s="54">
        <v>600</v>
      </c>
      <c r="AO19" s="88" t="s">
        <v>87</v>
      </c>
      <c r="AP19" s="89">
        <v>10</v>
      </c>
      <c r="AQ19" s="89">
        <v>100</v>
      </c>
      <c r="AZ19" s="58" t="str">
        <f t="shared" si="0"/>
        <v>SUNO-240</v>
      </c>
      <c r="BA19" s="54" t="s">
        <v>130</v>
      </c>
      <c r="BB19" s="54">
        <v>240</v>
      </c>
      <c r="BC19" s="54">
        <f t="shared" si="1"/>
        <v>24</v>
      </c>
      <c r="BD19" s="54" t="s">
        <v>389</v>
      </c>
      <c r="BE19" s="54" t="s">
        <v>348</v>
      </c>
      <c r="BF19" s="54">
        <v>0</v>
      </c>
    </row>
    <row r="20" spans="2:58" ht="15.75" thickBot="1" x14ac:dyDescent="0.3">
      <c r="B20" s="2"/>
      <c r="M20" s="45"/>
      <c r="U20" s="48"/>
      <c r="V20" s="45"/>
      <c r="W20" s="45"/>
      <c r="X20" s="45"/>
      <c r="AJ20" s="2"/>
      <c r="AK20" s="58" t="s">
        <v>102</v>
      </c>
      <c r="AL20" s="54">
        <v>20</v>
      </c>
      <c r="AM20" s="54">
        <v>600</v>
      </c>
      <c r="AO20" s="58" t="s">
        <v>88</v>
      </c>
      <c r="AP20" s="54">
        <v>10</v>
      </c>
      <c r="AQ20" s="54">
        <v>100</v>
      </c>
      <c r="AZ20" s="58" t="str">
        <f t="shared" si="0"/>
        <v>SUNO-260</v>
      </c>
      <c r="BA20" s="54" t="s">
        <v>130</v>
      </c>
      <c r="BB20" s="54">
        <v>260</v>
      </c>
      <c r="BC20" s="54">
        <f t="shared" si="1"/>
        <v>26</v>
      </c>
      <c r="BD20" s="54" t="s">
        <v>389</v>
      </c>
      <c r="BE20" s="54" t="s">
        <v>348</v>
      </c>
      <c r="BF20" s="54">
        <v>0</v>
      </c>
    </row>
    <row r="21" spans="2:58" ht="19.5" thickBot="1" x14ac:dyDescent="0.3">
      <c r="B21" s="271" t="s">
        <v>44</v>
      </c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2"/>
      <c r="T21" s="273"/>
      <c r="U21" s="48"/>
      <c r="V21" s="45"/>
      <c r="W21" s="45"/>
      <c r="X21" s="45"/>
      <c r="AJ21" s="2"/>
      <c r="AK21" s="58" t="s">
        <v>103</v>
      </c>
      <c r="AL21" s="54">
        <v>20</v>
      </c>
      <c r="AM21" s="54">
        <v>600</v>
      </c>
      <c r="AO21" s="58" t="s">
        <v>89</v>
      </c>
      <c r="AP21" s="54">
        <v>10</v>
      </c>
      <c r="AQ21" s="54">
        <v>100</v>
      </c>
      <c r="AZ21" s="58" t="str">
        <f t="shared" si="0"/>
        <v>SUNO-280</v>
      </c>
      <c r="BA21" s="54" t="s">
        <v>130</v>
      </c>
      <c r="BB21" s="54">
        <v>280</v>
      </c>
      <c r="BC21" s="54">
        <f t="shared" si="1"/>
        <v>28</v>
      </c>
      <c r="BD21" s="54" t="s">
        <v>389</v>
      </c>
      <c r="BE21" s="54" t="s">
        <v>348</v>
      </c>
      <c r="BF21" s="54">
        <v>0</v>
      </c>
    </row>
    <row r="22" spans="2:58" x14ac:dyDescent="0.25">
      <c r="B22" s="2"/>
      <c r="M22" s="45"/>
      <c r="U22" s="48"/>
      <c r="V22" s="45"/>
      <c r="W22" s="45"/>
      <c r="X22" s="45"/>
      <c r="AJ22" s="2"/>
      <c r="AK22" s="58" t="s">
        <v>104</v>
      </c>
      <c r="AL22" s="54">
        <v>22</v>
      </c>
      <c r="AM22" s="54">
        <v>600</v>
      </c>
      <c r="AO22" s="58" t="s">
        <v>90</v>
      </c>
      <c r="AP22" s="54">
        <v>12</v>
      </c>
      <c r="AQ22" s="54">
        <v>100</v>
      </c>
      <c r="AZ22" s="58" t="str">
        <f t="shared" si="0"/>
        <v>SUNO-300</v>
      </c>
      <c r="BA22" s="54" t="s">
        <v>130</v>
      </c>
      <c r="BB22" s="54">
        <v>300</v>
      </c>
      <c r="BC22" s="54">
        <f t="shared" si="1"/>
        <v>30</v>
      </c>
      <c r="BD22" s="54" t="s">
        <v>389</v>
      </c>
      <c r="BE22" s="54" t="s">
        <v>348</v>
      </c>
      <c r="BF22" s="54">
        <v>0</v>
      </c>
    </row>
    <row r="23" spans="2:58" s="45" customFormat="1" x14ac:dyDescent="0.25">
      <c r="B23" s="49" t="s">
        <v>20</v>
      </c>
      <c r="D23" s="49" t="s">
        <v>21</v>
      </c>
      <c r="F23" s="45" t="s">
        <v>22</v>
      </c>
      <c r="H23" s="45" t="s">
        <v>23</v>
      </c>
      <c r="J23" s="45" t="s">
        <v>24</v>
      </c>
      <c r="L23" s="45" t="s">
        <v>25</v>
      </c>
      <c r="N23" s="45" t="s">
        <v>26</v>
      </c>
      <c r="P23" s="45" t="s">
        <v>27</v>
      </c>
      <c r="R23" s="45" t="s">
        <v>28</v>
      </c>
      <c r="T23" s="45" t="s">
        <v>29</v>
      </c>
      <c r="AJ23" s="2"/>
      <c r="AK23" s="58" t="s">
        <v>105</v>
      </c>
      <c r="AL23" s="54">
        <v>25</v>
      </c>
      <c r="AM23" s="54">
        <v>600</v>
      </c>
      <c r="AO23" s="58" t="s">
        <v>91</v>
      </c>
      <c r="AP23" s="54">
        <v>14</v>
      </c>
      <c r="AQ23" s="54">
        <v>100</v>
      </c>
      <c r="AZ23" s="58" t="str">
        <f t="shared" si="0"/>
        <v>SUNO-320</v>
      </c>
      <c r="BA23" s="54" t="s">
        <v>130</v>
      </c>
      <c r="BB23" s="54">
        <v>320</v>
      </c>
      <c r="BC23" s="54">
        <f t="shared" si="1"/>
        <v>32</v>
      </c>
      <c r="BD23" s="54" t="s">
        <v>389</v>
      </c>
      <c r="BE23" s="54" t="s">
        <v>348</v>
      </c>
      <c r="BF23" s="54">
        <v>0</v>
      </c>
    </row>
    <row r="24" spans="2:58" s="45" customFormat="1" x14ac:dyDescent="0.25">
      <c r="B24" s="25">
        <v>6</v>
      </c>
      <c r="D24" s="25">
        <v>8</v>
      </c>
      <c r="F24" s="25">
        <v>8</v>
      </c>
      <c r="H24" s="25">
        <v>8</v>
      </c>
      <c r="J24" s="25">
        <v>8</v>
      </c>
      <c r="L24" s="25">
        <v>8</v>
      </c>
      <c r="N24" s="25">
        <v>8</v>
      </c>
      <c r="P24" s="25">
        <v>8</v>
      </c>
      <c r="R24" s="25">
        <v>8</v>
      </c>
      <c r="T24" s="25">
        <v>8</v>
      </c>
      <c r="AJ24" s="2"/>
      <c r="AK24" s="58" t="s">
        <v>106</v>
      </c>
      <c r="AL24" s="54" t="s">
        <v>348</v>
      </c>
      <c r="AM24" s="54" t="s">
        <v>348</v>
      </c>
      <c r="AO24" s="58" t="s">
        <v>92</v>
      </c>
      <c r="AP24" s="54" t="s">
        <v>348</v>
      </c>
      <c r="AQ24" s="54" t="s">
        <v>348</v>
      </c>
      <c r="AZ24" s="58" t="str">
        <f t="shared" si="0"/>
        <v>SUNO-340</v>
      </c>
      <c r="BA24" s="54" t="s">
        <v>130</v>
      </c>
      <c r="BB24" s="54">
        <v>340</v>
      </c>
      <c r="BC24" s="54">
        <f t="shared" si="1"/>
        <v>34</v>
      </c>
      <c r="BD24" s="54" t="s">
        <v>389</v>
      </c>
      <c r="BE24" s="54" t="s">
        <v>348</v>
      </c>
      <c r="BF24" s="54">
        <v>0</v>
      </c>
    </row>
    <row r="25" spans="2:58" s="45" customFormat="1" ht="15.75" thickBot="1" x14ac:dyDescent="0.3">
      <c r="B25" s="25">
        <v>8</v>
      </c>
      <c r="D25" s="25">
        <v>10</v>
      </c>
      <c r="F25" s="25">
        <v>10</v>
      </c>
      <c r="H25" s="25">
        <v>10</v>
      </c>
      <c r="J25" s="25">
        <v>10</v>
      </c>
      <c r="L25" s="25">
        <v>10</v>
      </c>
      <c r="N25" s="25">
        <v>10</v>
      </c>
      <c r="P25" s="25">
        <v>10</v>
      </c>
      <c r="R25" s="25">
        <v>10</v>
      </c>
      <c r="T25" s="25">
        <v>10</v>
      </c>
      <c r="AJ25" s="2"/>
      <c r="AK25" s="86" t="s">
        <v>107</v>
      </c>
      <c r="AL25" s="87" t="s">
        <v>348</v>
      </c>
      <c r="AM25" s="87" t="s">
        <v>348</v>
      </c>
      <c r="AO25" s="86" t="s">
        <v>93</v>
      </c>
      <c r="AP25" s="87" t="s">
        <v>348</v>
      </c>
      <c r="AQ25" s="87" t="s">
        <v>348</v>
      </c>
      <c r="AZ25" s="58" t="str">
        <f t="shared" si="0"/>
        <v>SUNO-360</v>
      </c>
      <c r="BA25" s="54" t="s">
        <v>130</v>
      </c>
      <c r="BB25" s="54">
        <v>360</v>
      </c>
      <c r="BC25" s="54">
        <f t="shared" si="1"/>
        <v>36</v>
      </c>
      <c r="BD25" s="54" t="s">
        <v>389</v>
      </c>
      <c r="BE25" s="54" t="s">
        <v>348</v>
      </c>
      <c r="BF25" s="54">
        <v>0</v>
      </c>
    </row>
    <row r="26" spans="2:58" s="45" customFormat="1" x14ac:dyDescent="0.25">
      <c r="B26" s="25">
        <v>10</v>
      </c>
      <c r="D26" s="25">
        <v>12</v>
      </c>
      <c r="F26" s="25">
        <v>12</v>
      </c>
      <c r="H26" s="25">
        <v>12</v>
      </c>
      <c r="J26" s="25">
        <v>12</v>
      </c>
      <c r="L26" s="25">
        <v>12</v>
      </c>
      <c r="N26" s="25">
        <v>12</v>
      </c>
      <c r="P26" s="25">
        <v>12</v>
      </c>
      <c r="R26" s="25">
        <v>12</v>
      </c>
      <c r="T26" s="25">
        <v>12</v>
      </c>
      <c r="AJ26" s="2"/>
      <c r="AK26" s="88" t="s">
        <v>73</v>
      </c>
      <c r="AL26" s="54">
        <v>10</v>
      </c>
      <c r="AM26" s="54">
        <v>100</v>
      </c>
      <c r="AO26" s="88" t="s">
        <v>80</v>
      </c>
      <c r="AP26" s="89">
        <v>10</v>
      </c>
      <c r="AQ26" s="89">
        <v>100</v>
      </c>
      <c r="AZ26" s="58" t="str">
        <f t="shared" si="0"/>
        <v>SUNO-380</v>
      </c>
      <c r="BA26" s="54" t="s">
        <v>130</v>
      </c>
      <c r="BB26" s="54">
        <v>380</v>
      </c>
      <c r="BC26" s="54">
        <f t="shared" si="1"/>
        <v>38</v>
      </c>
      <c r="BD26" s="54" t="s">
        <v>389</v>
      </c>
      <c r="BE26" s="54" t="s">
        <v>348</v>
      </c>
      <c r="BF26" s="54">
        <v>0</v>
      </c>
    </row>
    <row r="27" spans="2:58" s="45" customFormat="1" x14ac:dyDescent="0.25">
      <c r="B27" s="25">
        <v>12</v>
      </c>
      <c r="D27" s="53">
        <v>14</v>
      </c>
      <c r="F27" s="53">
        <v>14</v>
      </c>
      <c r="H27" s="53">
        <v>14</v>
      </c>
      <c r="J27" s="53">
        <v>14</v>
      </c>
      <c r="L27" s="53">
        <v>14</v>
      </c>
      <c r="N27" s="53">
        <v>14</v>
      </c>
      <c r="P27" s="53">
        <v>14</v>
      </c>
      <c r="R27" s="53">
        <v>14</v>
      </c>
      <c r="T27" s="53">
        <v>14</v>
      </c>
      <c r="AJ27" s="2"/>
      <c r="AK27" s="58" t="s">
        <v>74</v>
      </c>
      <c r="AL27" s="54">
        <v>10</v>
      </c>
      <c r="AM27" s="54">
        <v>100</v>
      </c>
      <c r="AO27" s="58" t="s">
        <v>81</v>
      </c>
      <c r="AP27" s="54">
        <v>10</v>
      </c>
      <c r="AQ27" s="54">
        <v>100</v>
      </c>
      <c r="AZ27" s="58" t="str">
        <f t="shared" si="0"/>
        <v>SUNO-400</v>
      </c>
      <c r="BA27" s="54" t="s">
        <v>130</v>
      </c>
      <c r="BB27" s="54">
        <v>400</v>
      </c>
      <c r="BC27" s="54">
        <f t="shared" si="1"/>
        <v>40</v>
      </c>
      <c r="BD27" s="54" t="s">
        <v>389</v>
      </c>
      <c r="BE27" s="54" t="s">
        <v>348</v>
      </c>
      <c r="BF27" s="54">
        <v>0</v>
      </c>
    </row>
    <row r="28" spans="2:58" s="45" customFormat="1" x14ac:dyDescent="0.25">
      <c r="B28" s="53">
        <v>14</v>
      </c>
      <c r="AJ28" s="2"/>
      <c r="AK28" s="58" t="s">
        <v>75</v>
      </c>
      <c r="AL28" s="54">
        <v>12</v>
      </c>
      <c r="AM28" s="54">
        <v>100</v>
      </c>
      <c r="AO28" s="58" t="s">
        <v>82</v>
      </c>
      <c r="AP28" s="54">
        <v>10</v>
      </c>
      <c r="AQ28" s="54">
        <v>100</v>
      </c>
      <c r="AR28" s="46"/>
      <c r="AZ28" s="58" t="str">
        <f t="shared" si="0"/>
        <v>SUNO-420</v>
      </c>
      <c r="BA28" s="54" t="s">
        <v>130</v>
      </c>
      <c r="BB28" s="54">
        <v>420</v>
      </c>
      <c r="BC28" s="54">
        <f t="shared" si="1"/>
        <v>42</v>
      </c>
      <c r="BD28" s="54" t="s">
        <v>389</v>
      </c>
      <c r="BE28" s="54" t="s">
        <v>348</v>
      </c>
      <c r="BF28" s="54">
        <v>0</v>
      </c>
    </row>
    <row r="29" spans="2:58" s="45" customFormat="1" x14ac:dyDescent="0.25">
      <c r="B29" s="53">
        <v>16</v>
      </c>
      <c r="D29" s="53"/>
      <c r="AJ29" s="2"/>
      <c r="AK29" s="58" t="s">
        <v>76</v>
      </c>
      <c r="AL29" s="54">
        <v>15</v>
      </c>
      <c r="AM29" s="54">
        <v>100</v>
      </c>
      <c r="AO29" s="58" t="s">
        <v>83</v>
      </c>
      <c r="AP29" s="54">
        <v>13</v>
      </c>
      <c r="AQ29" s="54">
        <v>100</v>
      </c>
      <c r="AR29" s="46"/>
      <c r="AZ29" s="58" t="str">
        <f t="shared" si="0"/>
        <v>SUNO-440</v>
      </c>
      <c r="BA29" s="54" t="s">
        <v>130</v>
      </c>
      <c r="BB29" s="54">
        <v>440</v>
      </c>
      <c r="BC29" s="54">
        <f t="shared" si="1"/>
        <v>44</v>
      </c>
      <c r="BD29" s="54" t="s">
        <v>389</v>
      </c>
      <c r="BE29" s="54" t="s">
        <v>348</v>
      </c>
      <c r="BF29" s="54">
        <v>0</v>
      </c>
    </row>
    <row r="30" spans="2:58" x14ac:dyDescent="0.25">
      <c r="B30" s="53">
        <v>20</v>
      </c>
      <c r="AJ30" s="2"/>
      <c r="AK30" s="58" t="s">
        <v>77</v>
      </c>
      <c r="AL30" s="54">
        <v>17</v>
      </c>
      <c r="AM30" s="54">
        <v>100</v>
      </c>
      <c r="AO30" s="58" t="s">
        <v>84</v>
      </c>
      <c r="AP30" s="54">
        <v>14</v>
      </c>
      <c r="AQ30" s="54">
        <v>100</v>
      </c>
      <c r="AR30" s="46"/>
      <c r="AZ30" s="58" t="str">
        <f t="shared" si="0"/>
        <v>SUNO-460</v>
      </c>
      <c r="BA30" s="54" t="s">
        <v>130</v>
      </c>
      <c r="BB30" s="54">
        <v>460</v>
      </c>
      <c r="BC30" s="54">
        <f t="shared" si="1"/>
        <v>46</v>
      </c>
      <c r="BD30" s="54" t="s">
        <v>389</v>
      </c>
      <c r="BE30" s="54" t="s">
        <v>348</v>
      </c>
      <c r="BF30" s="54">
        <v>0</v>
      </c>
    </row>
    <row r="31" spans="2:58" ht="15.75" thickBot="1" x14ac:dyDescent="0.3">
      <c r="AJ31" s="2"/>
      <c r="AK31" s="58" t="s">
        <v>78</v>
      </c>
      <c r="AL31" s="54" t="s">
        <v>348</v>
      </c>
      <c r="AM31" s="54" t="s">
        <v>348</v>
      </c>
      <c r="AO31" s="58" t="s">
        <v>85</v>
      </c>
      <c r="AP31" s="54" t="s">
        <v>348</v>
      </c>
      <c r="AQ31" s="54" t="s">
        <v>348</v>
      </c>
      <c r="AR31" s="46"/>
      <c r="AZ31" s="58" t="str">
        <f t="shared" si="0"/>
        <v>SUNO-480</v>
      </c>
      <c r="BA31" s="54" t="s">
        <v>130</v>
      </c>
      <c r="BB31" s="54">
        <v>480</v>
      </c>
      <c r="BC31" s="54">
        <f t="shared" si="1"/>
        <v>48</v>
      </c>
      <c r="BD31" s="54" t="s">
        <v>389</v>
      </c>
      <c r="BE31" s="54" t="s">
        <v>348</v>
      </c>
      <c r="BF31" s="54">
        <v>0</v>
      </c>
    </row>
    <row r="32" spans="2:58" ht="19.5" thickBot="1" x14ac:dyDescent="0.3">
      <c r="B32" s="271" t="s">
        <v>127</v>
      </c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3"/>
      <c r="AJ32" s="2"/>
      <c r="AK32" s="86" t="s">
        <v>79</v>
      </c>
      <c r="AL32" s="87" t="s">
        <v>348</v>
      </c>
      <c r="AM32" s="87" t="s">
        <v>348</v>
      </c>
      <c r="AO32" s="86" t="s">
        <v>86</v>
      </c>
      <c r="AP32" s="87" t="s">
        <v>348</v>
      </c>
      <c r="AQ32" s="87" t="s">
        <v>348</v>
      </c>
      <c r="AR32" s="46"/>
      <c r="AZ32" s="58" t="str">
        <f t="shared" si="0"/>
        <v>SUNO-500</v>
      </c>
      <c r="BA32" s="54" t="s">
        <v>130</v>
      </c>
      <c r="BB32" s="54">
        <v>500</v>
      </c>
      <c r="BC32" s="54">
        <f t="shared" si="1"/>
        <v>50</v>
      </c>
      <c r="BD32" s="54" t="s">
        <v>389</v>
      </c>
      <c r="BE32" s="54" t="s">
        <v>348</v>
      </c>
      <c r="BF32" s="54">
        <v>0</v>
      </c>
    </row>
    <row r="33" spans="2:58" x14ac:dyDescent="0.25">
      <c r="AJ33" s="2"/>
      <c r="AK33" s="88" t="s">
        <v>66</v>
      </c>
      <c r="AL33" s="54">
        <v>20</v>
      </c>
      <c r="AM33" s="54">
        <v>100</v>
      </c>
      <c r="AO33" s="88" t="s">
        <v>73</v>
      </c>
      <c r="AP33" s="89">
        <v>10</v>
      </c>
      <c r="AQ33" s="89">
        <v>100</v>
      </c>
      <c r="AR33" s="46"/>
      <c r="AZ33" s="58" t="str">
        <f t="shared" si="0"/>
        <v>SUNO-510</v>
      </c>
      <c r="BA33" s="54" t="s">
        <v>130</v>
      </c>
      <c r="BB33" s="54">
        <v>510</v>
      </c>
      <c r="BC33" s="54">
        <f t="shared" si="1"/>
        <v>51</v>
      </c>
      <c r="BD33" s="54" t="s">
        <v>389</v>
      </c>
      <c r="BE33" s="54" t="s">
        <v>348</v>
      </c>
      <c r="BF33" s="54">
        <v>0</v>
      </c>
    </row>
    <row r="34" spans="2:58" x14ac:dyDescent="0.25">
      <c r="B34" s="24" t="s">
        <v>123</v>
      </c>
      <c r="D34" s="24" t="s">
        <v>124</v>
      </c>
      <c r="F34" s="24" t="s">
        <v>125</v>
      </c>
      <c r="H34" s="24" t="s">
        <v>126</v>
      </c>
      <c r="J34" s="24" t="s">
        <v>128</v>
      </c>
      <c r="L34" s="24" t="s">
        <v>129</v>
      </c>
      <c r="N34" s="45" t="s">
        <v>130</v>
      </c>
      <c r="P34" s="115" t="s">
        <v>396</v>
      </c>
      <c r="AJ34" s="2"/>
      <c r="AK34" s="58" t="s">
        <v>67</v>
      </c>
      <c r="AL34" s="54">
        <v>20</v>
      </c>
      <c r="AM34" s="54">
        <v>100</v>
      </c>
      <c r="AO34" s="58" t="s">
        <v>74</v>
      </c>
      <c r="AP34" s="54">
        <v>10</v>
      </c>
      <c r="AQ34" s="54">
        <v>100</v>
      </c>
      <c r="AR34" s="46"/>
      <c r="AZ34" s="58" t="str">
        <f t="shared" si="0"/>
        <v>SUNO-520</v>
      </c>
      <c r="BA34" s="54" t="s">
        <v>130</v>
      </c>
      <c r="BB34" s="54">
        <v>520</v>
      </c>
      <c r="BC34" s="54">
        <f t="shared" si="1"/>
        <v>52</v>
      </c>
      <c r="BD34" s="54" t="s">
        <v>389</v>
      </c>
      <c r="BE34" s="54" t="s">
        <v>348</v>
      </c>
      <c r="BF34" s="54">
        <v>0</v>
      </c>
    </row>
    <row r="35" spans="2:58" x14ac:dyDescent="0.25">
      <c r="B35" s="45" t="s">
        <v>131</v>
      </c>
      <c r="D35" s="24" t="s">
        <v>132</v>
      </c>
      <c r="F35" s="24" t="s">
        <v>133</v>
      </c>
      <c r="H35" s="24" t="s">
        <v>134</v>
      </c>
      <c r="N35" s="45">
        <v>10</v>
      </c>
      <c r="P35" s="2" t="s">
        <v>397</v>
      </c>
      <c r="AJ35" s="2"/>
      <c r="AK35" s="58" t="s">
        <v>68</v>
      </c>
      <c r="AL35" s="54">
        <v>20</v>
      </c>
      <c r="AM35" s="54">
        <v>100</v>
      </c>
      <c r="AO35" s="58" t="s">
        <v>75</v>
      </c>
      <c r="AP35" s="54">
        <v>10</v>
      </c>
      <c r="AQ35" s="54">
        <v>100</v>
      </c>
      <c r="AR35" s="46"/>
      <c r="AZ35" s="58" t="str">
        <f t="shared" si="0"/>
        <v>SUNO-530</v>
      </c>
      <c r="BA35" s="54" t="s">
        <v>130</v>
      </c>
      <c r="BB35" s="54">
        <v>530</v>
      </c>
      <c r="BC35" s="54">
        <f t="shared" si="1"/>
        <v>53</v>
      </c>
      <c r="BD35" s="54" t="s">
        <v>389</v>
      </c>
      <c r="BE35" s="54" t="s">
        <v>348</v>
      </c>
      <c r="BF35" s="54">
        <v>0</v>
      </c>
    </row>
    <row r="36" spans="2:58" x14ac:dyDescent="0.25">
      <c r="B36" s="45" t="s">
        <v>135</v>
      </c>
      <c r="D36" s="24" t="s">
        <v>136</v>
      </c>
      <c r="F36" s="24" t="s">
        <v>137</v>
      </c>
      <c r="H36" s="24" t="s">
        <v>138</v>
      </c>
      <c r="J36" s="24" t="s">
        <v>139</v>
      </c>
      <c r="L36" s="24" t="s">
        <v>140</v>
      </c>
      <c r="N36" s="45">
        <v>20</v>
      </c>
      <c r="P36" s="2" t="s">
        <v>398</v>
      </c>
      <c r="AJ36" s="2"/>
      <c r="AK36" s="58" t="s">
        <v>69</v>
      </c>
      <c r="AL36" s="54">
        <v>22</v>
      </c>
      <c r="AM36" s="54">
        <v>100</v>
      </c>
      <c r="AO36" s="58" t="s">
        <v>76</v>
      </c>
      <c r="AP36" s="54">
        <v>13</v>
      </c>
      <c r="AQ36" s="54">
        <v>100</v>
      </c>
      <c r="AR36" s="46"/>
      <c r="AZ36" s="58" t="str">
        <f t="shared" si="0"/>
        <v>SUNO-540</v>
      </c>
      <c r="BA36" s="54" t="s">
        <v>130</v>
      </c>
      <c r="BB36" s="54">
        <v>540</v>
      </c>
      <c r="BC36" s="54">
        <f t="shared" si="1"/>
        <v>54</v>
      </c>
      <c r="BD36" s="54" t="s">
        <v>389</v>
      </c>
      <c r="BE36" s="54" t="s">
        <v>348</v>
      </c>
      <c r="BF36" s="54">
        <v>0</v>
      </c>
    </row>
    <row r="37" spans="2:58" x14ac:dyDescent="0.25">
      <c r="B37" s="45" t="s">
        <v>141</v>
      </c>
      <c r="D37" s="24" t="s">
        <v>142</v>
      </c>
      <c r="F37" s="24" t="s">
        <v>143</v>
      </c>
      <c r="H37" s="24" t="s">
        <v>144</v>
      </c>
      <c r="N37" s="45">
        <v>30</v>
      </c>
      <c r="P37" s="2" t="s">
        <v>399</v>
      </c>
      <c r="AJ37" s="2"/>
      <c r="AK37" s="58" t="s">
        <v>70</v>
      </c>
      <c r="AL37" s="54">
        <v>25</v>
      </c>
      <c r="AM37" s="54">
        <v>100</v>
      </c>
      <c r="AO37" s="58" t="s">
        <v>77</v>
      </c>
      <c r="AP37" s="54">
        <v>14</v>
      </c>
      <c r="AQ37" s="54">
        <v>100</v>
      </c>
      <c r="AR37" s="46"/>
      <c r="AZ37" s="58" t="str">
        <f t="shared" si="0"/>
        <v>SUNO-550</v>
      </c>
      <c r="BA37" s="54" t="s">
        <v>130</v>
      </c>
      <c r="BB37" s="54">
        <v>550</v>
      </c>
      <c r="BC37" s="54">
        <f t="shared" si="1"/>
        <v>55</v>
      </c>
      <c r="BD37" s="54" t="s">
        <v>389</v>
      </c>
      <c r="BE37" s="54" t="s">
        <v>348</v>
      </c>
      <c r="BF37" s="54">
        <v>0</v>
      </c>
    </row>
    <row r="38" spans="2:58" x14ac:dyDescent="0.25">
      <c r="B38" s="45" t="s">
        <v>145</v>
      </c>
      <c r="D38" s="24" t="s">
        <v>146</v>
      </c>
      <c r="H38" s="24" t="s">
        <v>147</v>
      </c>
      <c r="N38" s="45">
        <v>40</v>
      </c>
      <c r="P38" s="2" t="s">
        <v>400</v>
      </c>
      <c r="AJ38" s="2"/>
      <c r="AK38" s="58" t="s">
        <v>71</v>
      </c>
      <c r="AL38" s="54" t="s">
        <v>348</v>
      </c>
      <c r="AM38" s="54" t="s">
        <v>348</v>
      </c>
      <c r="AO38" s="58" t="s">
        <v>78</v>
      </c>
      <c r="AP38" s="54" t="s">
        <v>348</v>
      </c>
      <c r="AQ38" s="54" t="s">
        <v>348</v>
      </c>
      <c r="AR38" s="46"/>
      <c r="AZ38" s="58" t="str">
        <f t="shared" si="0"/>
        <v>SUNO-560</v>
      </c>
      <c r="BA38" s="54" t="s">
        <v>130</v>
      </c>
      <c r="BB38" s="54">
        <v>560</v>
      </c>
      <c r="BC38" s="54">
        <f t="shared" si="1"/>
        <v>56</v>
      </c>
      <c r="BD38" s="54" t="s">
        <v>389</v>
      </c>
      <c r="BE38" s="54" t="s">
        <v>348</v>
      </c>
      <c r="BF38" s="54">
        <v>0</v>
      </c>
    </row>
    <row r="39" spans="2:58" ht="15.75" thickBot="1" x14ac:dyDescent="0.3">
      <c r="B39" s="45" t="s">
        <v>148</v>
      </c>
      <c r="D39" s="24" t="s">
        <v>149</v>
      </c>
      <c r="H39" s="24" t="s">
        <v>150</v>
      </c>
      <c r="N39" s="45">
        <v>50</v>
      </c>
      <c r="P39" s="2" t="s">
        <v>401</v>
      </c>
      <c r="AJ39" s="2"/>
      <c r="AK39" s="86" t="s">
        <v>72</v>
      </c>
      <c r="AL39" s="87" t="s">
        <v>348</v>
      </c>
      <c r="AM39" s="87" t="s">
        <v>348</v>
      </c>
      <c r="AO39" s="86" t="s">
        <v>79</v>
      </c>
      <c r="AP39" s="87" t="s">
        <v>348</v>
      </c>
      <c r="AQ39" s="87" t="s">
        <v>348</v>
      </c>
      <c r="AR39" s="46"/>
      <c r="AZ39" s="58" t="str">
        <f t="shared" si="0"/>
        <v>SUNO-570</v>
      </c>
      <c r="BA39" s="54" t="s">
        <v>130</v>
      </c>
      <c r="BB39" s="54">
        <v>570</v>
      </c>
      <c r="BC39" s="54">
        <f t="shared" si="1"/>
        <v>57</v>
      </c>
      <c r="BD39" s="54" t="s">
        <v>389</v>
      </c>
      <c r="BE39" s="54" t="s">
        <v>348</v>
      </c>
      <c r="BF39" s="54">
        <v>0</v>
      </c>
    </row>
    <row r="40" spans="2:58" x14ac:dyDescent="0.25">
      <c r="B40" s="45" t="s">
        <v>151</v>
      </c>
      <c r="D40" s="24" t="s">
        <v>152</v>
      </c>
      <c r="H40" s="24" t="s">
        <v>153</v>
      </c>
      <c r="N40" s="45">
        <v>60</v>
      </c>
      <c r="P40" s="2" t="s">
        <v>402</v>
      </c>
      <c r="AJ40" s="2"/>
      <c r="AK40" s="88" t="s">
        <v>108</v>
      </c>
      <c r="AL40" s="54">
        <v>10</v>
      </c>
      <c r="AM40" s="54">
        <v>600</v>
      </c>
      <c r="AO40" s="88" t="s">
        <v>66</v>
      </c>
      <c r="AP40" s="54">
        <v>20</v>
      </c>
      <c r="AQ40" s="54">
        <v>100</v>
      </c>
      <c r="AR40" s="46"/>
      <c r="AZ40" s="58" t="str">
        <f t="shared" si="0"/>
        <v>SUNO-580</v>
      </c>
      <c r="BA40" s="54" t="s">
        <v>130</v>
      </c>
      <c r="BB40" s="54">
        <v>580</v>
      </c>
      <c r="BC40" s="54">
        <f t="shared" si="1"/>
        <v>58</v>
      </c>
      <c r="BD40" s="54" t="s">
        <v>389</v>
      </c>
      <c r="BE40" s="54" t="s">
        <v>348</v>
      </c>
      <c r="BF40" s="54">
        <v>0</v>
      </c>
    </row>
    <row r="41" spans="2:58" x14ac:dyDescent="0.25">
      <c r="B41" s="45" t="s">
        <v>154</v>
      </c>
      <c r="D41" s="24" t="s">
        <v>155</v>
      </c>
      <c r="H41" s="24" t="s">
        <v>156</v>
      </c>
      <c r="N41" s="45">
        <v>70</v>
      </c>
      <c r="P41" s="2" t="s">
        <v>403</v>
      </c>
      <c r="AJ41" s="2"/>
      <c r="AK41" s="58" t="s">
        <v>109</v>
      </c>
      <c r="AL41" s="54">
        <v>10</v>
      </c>
      <c r="AM41" s="54">
        <v>600</v>
      </c>
      <c r="AO41" s="58" t="s">
        <v>67</v>
      </c>
      <c r="AP41" s="54">
        <v>20</v>
      </c>
      <c r="AQ41" s="54">
        <v>100</v>
      </c>
      <c r="AR41" s="46"/>
      <c r="AZ41" s="58" t="str">
        <f t="shared" si="0"/>
        <v>SUNO-590</v>
      </c>
      <c r="BA41" s="54" t="s">
        <v>130</v>
      </c>
      <c r="BB41" s="54">
        <v>590</v>
      </c>
      <c r="BC41" s="54">
        <f t="shared" si="1"/>
        <v>59</v>
      </c>
      <c r="BD41" s="54" t="s">
        <v>389</v>
      </c>
      <c r="BE41" s="54" t="s">
        <v>348</v>
      </c>
      <c r="BF41" s="54">
        <v>0</v>
      </c>
    </row>
    <row r="42" spans="2:58" x14ac:dyDescent="0.25">
      <c r="B42" s="45" t="s">
        <v>157</v>
      </c>
      <c r="D42" s="24" t="s">
        <v>158</v>
      </c>
      <c r="N42" s="45">
        <v>80</v>
      </c>
      <c r="P42" s="2" t="s">
        <v>404</v>
      </c>
      <c r="AJ42" s="2"/>
      <c r="AK42" s="58" t="s">
        <v>110</v>
      </c>
      <c r="AL42" s="54">
        <v>12</v>
      </c>
      <c r="AM42" s="54">
        <v>600</v>
      </c>
      <c r="AO42" s="58" t="s">
        <v>68</v>
      </c>
      <c r="AP42" s="54">
        <v>20</v>
      </c>
      <c r="AQ42" s="54">
        <v>100</v>
      </c>
      <c r="AR42" s="46"/>
      <c r="AZ42" s="58" t="str">
        <f t="shared" si="0"/>
        <v>SUNO-600</v>
      </c>
      <c r="BA42" s="54" t="s">
        <v>130</v>
      </c>
      <c r="BB42" s="54">
        <v>600</v>
      </c>
      <c r="BC42" s="54">
        <f t="shared" si="1"/>
        <v>60</v>
      </c>
      <c r="BD42" s="54" t="s">
        <v>389</v>
      </c>
      <c r="BE42" s="54" t="s">
        <v>348</v>
      </c>
      <c r="BF42" s="54">
        <v>0</v>
      </c>
    </row>
    <row r="43" spans="2:58" x14ac:dyDescent="0.25">
      <c r="B43" s="45" t="s">
        <v>159</v>
      </c>
      <c r="D43" s="24" t="s">
        <v>160</v>
      </c>
      <c r="N43" s="45">
        <v>90</v>
      </c>
      <c r="P43" s="2" t="s">
        <v>405</v>
      </c>
      <c r="AJ43" s="2"/>
      <c r="AK43" s="58" t="s">
        <v>111</v>
      </c>
      <c r="AL43" s="54">
        <v>15</v>
      </c>
      <c r="AM43" s="54">
        <v>600</v>
      </c>
      <c r="AO43" s="58" t="s">
        <v>69</v>
      </c>
      <c r="AP43" s="54">
        <v>22</v>
      </c>
      <c r="AQ43" s="54">
        <v>100</v>
      </c>
      <c r="AR43" s="46"/>
      <c r="AZ43" s="58" t="str">
        <f t="shared" si="0"/>
        <v>SUNO-610</v>
      </c>
      <c r="BA43" s="54" t="s">
        <v>130</v>
      </c>
      <c r="BB43" s="54">
        <v>610</v>
      </c>
      <c r="BC43" s="54">
        <f t="shared" si="1"/>
        <v>61</v>
      </c>
      <c r="BD43" s="54" t="s">
        <v>389</v>
      </c>
      <c r="BE43" s="54" t="s">
        <v>348</v>
      </c>
      <c r="BF43" s="54">
        <v>0</v>
      </c>
    </row>
    <row r="44" spans="2:58" x14ac:dyDescent="0.25">
      <c r="B44" s="45" t="s">
        <v>161</v>
      </c>
      <c r="D44" s="24" t="s">
        <v>162</v>
      </c>
      <c r="N44" s="45">
        <v>100</v>
      </c>
      <c r="P44" s="2" t="s">
        <v>406</v>
      </c>
      <c r="AJ44" s="2"/>
      <c r="AK44" s="58" t="s">
        <v>112</v>
      </c>
      <c r="AL44" s="54">
        <v>17</v>
      </c>
      <c r="AM44" s="54">
        <v>600</v>
      </c>
      <c r="AO44" s="58" t="s">
        <v>70</v>
      </c>
      <c r="AP44" s="54">
        <v>25</v>
      </c>
      <c r="AQ44" s="54">
        <v>100</v>
      </c>
      <c r="AR44" s="46"/>
      <c r="AZ44" s="58" t="str">
        <f t="shared" si="0"/>
        <v>SUNO-620</v>
      </c>
      <c r="BA44" s="54" t="s">
        <v>130</v>
      </c>
      <c r="BB44" s="54">
        <v>620</v>
      </c>
      <c r="BC44" s="54">
        <f t="shared" si="1"/>
        <v>62</v>
      </c>
      <c r="BD44" s="54" t="s">
        <v>389</v>
      </c>
      <c r="BE44" s="54" t="s">
        <v>348</v>
      </c>
      <c r="BF44" s="54">
        <v>0</v>
      </c>
    </row>
    <row r="45" spans="2:58" x14ac:dyDescent="0.25">
      <c r="B45" s="45" t="s">
        <v>163</v>
      </c>
      <c r="D45" s="24" t="s">
        <v>164</v>
      </c>
      <c r="N45" s="45">
        <v>110</v>
      </c>
      <c r="P45" s="2" t="s">
        <v>407</v>
      </c>
      <c r="AJ45" s="2"/>
      <c r="AK45" s="58" t="s">
        <v>113</v>
      </c>
      <c r="AL45" s="54" t="s">
        <v>348</v>
      </c>
      <c r="AM45" s="54" t="s">
        <v>348</v>
      </c>
      <c r="AO45" s="58" t="s">
        <v>71</v>
      </c>
      <c r="AP45" s="54" t="s">
        <v>348</v>
      </c>
      <c r="AQ45" s="54" t="s">
        <v>348</v>
      </c>
      <c r="AR45" s="46"/>
      <c r="AZ45" s="58" t="str">
        <f t="shared" si="0"/>
        <v>SUNO-630</v>
      </c>
      <c r="BA45" s="54" t="s">
        <v>130</v>
      </c>
      <c r="BB45" s="54">
        <v>630</v>
      </c>
      <c r="BC45" s="54">
        <f t="shared" si="1"/>
        <v>63</v>
      </c>
      <c r="BD45" s="54" t="s">
        <v>389</v>
      </c>
      <c r="BE45" s="54" t="s">
        <v>348</v>
      </c>
      <c r="BF45" s="54">
        <v>0</v>
      </c>
    </row>
    <row r="46" spans="2:58" ht="15.75" thickBot="1" x14ac:dyDescent="0.3">
      <c r="B46" s="45" t="s">
        <v>165</v>
      </c>
      <c r="D46" s="24" t="s">
        <v>166</v>
      </c>
      <c r="N46" s="45">
        <v>120</v>
      </c>
      <c r="P46" s="2" t="s">
        <v>408</v>
      </c>
      <c r="AJ46" s="2"/>
      <c r="AK46" s="86" t="s">
        <v>114</v>
      </c>
      <c r="AL46" s="87" t="s">
        <v>348</v>
      </c>
      <c r="AM46" s="87" t="s">
        <v>348</v>
      </c>
      <c r="AO46" s="86" t="s">
        <v>72</v>
      </c>
      <c r="AP46" s="87" t="s">
        <v>348</v>
      </c>
      <c r="AQ46" s="87" t="s">
        <v>348</v>
      </c>
      <c r="AR46" s="46"/>
      <c r="AZ46" s="58" t="str">
        <f t="shared" si="0"/>
        <v>SUNO-640</v>
      </c>
      <c r="BA46" s="54" t="s">
        <v>130</v>
      </c>
      <c r="BB46" s="54">
        <v>640</v>
      </c>
      <c r="BC46" s="54">
        <f t="shared" si="1"/>
        <v>64</v>
      </c>
      <c r="BD46" s="54" t="s">
        <v>389</v>
      </c>
      <c r="BE46" s="54" t="s">
        <v>348</v>
      </c>
      <c r="BF46" s="54">
        <v>0</v>
      </c>
    </row>
    <row r="47" spans="2:58" x14ac:dyDescent="0.25">
      <c r="B47" s="45" t="s">
        <v>167</v>
      </c>
      <c r="D47" s="24" t="s">
        <v>168</v>
      </c>
      <c r="N47" s="45">
        <v>130</v>
      </c>
      <c r="P47" s="2" t="s">
        <v>409</v>
      </c>
      <c r="AJ47" s="2"/>
      <c r="AK47" s="88" t="s">
        <v>52</v>
      </c>
      <c r="AL47" s="54">
        <v>10</v>
      </c>
      <c r="AM47" s="54">
        <v>600</v>
      </c>
      <c r="AZ47" s="58" t="str">
        <f t="shared" si="0"/>
        <v>SUNO-650</v>
      </c>
      <c r="BA47" s="54" t="s">
        <v>130</v>
      </c>
      <c r="BB47" s="54">
        <v>650</v>
      </c>
      <c r="BC47" s="54">
        <f t="shared" si="1"/>
        <v>65</v>
      </c>
      <c r="BD47" s="54" t="s">
        <v>389</v>
      </c>
      <c r="BE47" s="54" t="s">
        <v>348</v>
      </c>
      <c r="BF47" s="54">
        <v>0</v>
      </c>
    </row>
    <row r="48" spans="2:58" x14ac:dyDescent="0.25">
      <c r="B48" s="45" t="s">
        <v>169</v>
      </c>
      <c r="D48" s="24" t="s">
        <v>170</v>
      </c>
      <c r="N48" s="45">
        <v>140</v>
      </c>
      <c r="P48" s="2" t="s">
        <v>410</v>
      </c>
      <c r="AJ48" s="2"/>
      <c r="AK48" s="58" t="s">
        <v>53</v>
      </c>
      <c r="AL48" s="54">
        <v>10</v>
      </c>
      <c r="AM48" s="54">
        <v>600</v>
      </c>
      <c r="AZ48" s="58" t="str">
        <f t="shared" si="0"/>
        <v>SUNO-660</v>
      </c>
      <c r="BA48" s="54" t="s">
        <v>130</v>
      </c>
      <c r="BB48" s="54">
        <v>660</v>
      </c>
      <c r="BC48" s="54">
        <f t="shared" si="1"/>
        <v>66</v>
      </c>
      <c r="BD48" s="54" t="s">
        <v>389</v>
      </c>
      <c r="BE48" s="54" t="s">
        <v>348</v>
      </c>
      <c r="BF48" s="54">
        <v>0</v>
      </c>
    </row>
    <row r="49" spans="2:58" x14ac:dyDescent="0.25">
      <c r="B49" s="45" t="s">
        <v>171</v>
      </c>
      <c r="D49" s="24" t="s">
        <v>172</v>
      </c>
      <c r="N49" s="45">
        <v>150</v>
      </c>
      <c r="P49" s="2" t="s">
        <v>411</v>
      </c>
      <c r="AJ49" s="2"/>
      <c r="AK49" s="58" t="s">
        <v>54</v>
      </c>
      <c r="AL49" s="54">
        <v>10</v>
      </c>
      <c r="AM49" s="54">
        <v>600</v>
      </c>
      <c r="AZ49" s="58" t="str">
        <f t="shared" si="0"/>
        <v>SUNO-670</v>
      </c>
      <c r="BA49" s="54" t="s">
        <v>130</v>
      </c>
      <c r="BB49" s="54">
        <v>670</v>
      </c>
      <c r="BC49" s="54">
        <f t="shared" si="1"/>
        <v>67</v>
      </c>
      <c r="BD49" s="54" t="s">
        <v>389</v>
      </c>
      <c r="BE49" s="54" t="s">
        <v>348</v>
      </c>
      <c r="BF49" s="54">
        <v>0</v>
      </c>
    </row>
    <row r="50" spans="2:58" x14ac:dyDescent="0.25">
      <c r="B50" s="45" t="s">
        <v>173</v>
      </c>
      <c r="D50" s="24" t="s">
        <v>174</v>
      </c>
      <c r="N50" s="45">
        <v>160</v>
      </c>
      <c r="P50" s="2" t="s">
        <v>412</v>
      </c>
      <c r="AJ50" s="2"/>
      <c r="AK50" s="58" t="s">
        <v>55</v>
      </c>
      <c r="AL50" s="54">
        <v>10</v>
      </c>
      <c r="AM50" s="54">
        <v>600</v>
      </c>
      <c r="AZ50" s="58" t="str">
        <f t="shared" si="0"/>
        <v>SUNO-680</v>
      </c>
      <c r="BA50" s="54" t="s">
        <v>130</v>
      </c>
      <c r="BB50" s="54">
        <v>680</v>
      </c>
      <c r="BC50" s="54">
        <f t="shared" si="1"/>
        <v>68</v>
      </c>
      <c r="BD50" s="54" t="s">
        <v>389</v>
      </c>
      <c r="BE50" s="54" t="s">
        <v>348</v>
      </c>
      <c r="BF50" s="54">
        <v>0</v>
      </c>
    </row>
    <row r="51" spans="2:58" x14ac:dyDescent="0.25">
      <c r="B51" s="45" t="s">
        <v>175</v>
      </c>
      <c r="D51" s="24" t="s">
        <v>176</v>
      </c>
      <c r="N51" s="45">
        <v>170</v>
      </c>
      <c r="P51" s="2" t="s">
        <v>413</v>
      </c>
      <c r="AJ51" s="2"/>
      <c r="AK51" s="58" t="s">
        <v>56</v>
      </c>
      <c r="AL51" s="54">
        <v>10</v>
      </c>
      <c r="AM51" s="54">
        <v>600</v>
      </c>
      <c r="AZ51" s="58" t="str">
        <f t="shared" si="0"/>
        <v>SUNO-690</v>
      </c>
      <c r="BA51" s="54" t="s">
        <v>130</v>
      </c>
      <c r="BB51" s="54">
        <v>690</v>
      </c>
      <c r="BC51" s="54">
        <f t="shared" si="1"/>
        <v>69</v>
      </c>
      <c r="BD51" s="54" t="s">
        <v>389</v>
      </c>
      <c r="BE51" s="54" t="s">
        <v>348</v>
      </c>
      <c r="BF51" s="54">
        <v>0</v>
      </c>
    </row>
    <row r="52" spans="2:58" x14ac:dyDescent="0.25">
      <c r="B52" s="45" t="s">
        <v>177</v>
      </c>
      <c r="D52" s="24" t="s">
        <v>178</v>
      </c>
      <c r="N52" s="45">
        <v>180</v>
      </c>
      <c r="P52" s="2" t="s">
        <v>414</v>
      </c>
      <c r="AJ52" s="2"/>
      <c r="AK52" s="58" t="s">
        <v>57</v>
      </c>
      <c r="AL52" s="54" t="s">
        <v>348</v>
      </c>
      <c r="AM52" s="54" t="s">
        <v>348</v>
      </c>
      <c r="AZ52" s="58" t="str">
        <f t="shared" si="0"/>
        <v>SUNO-700</v>
      </c>
      <c r="BA52" s="54" t="s">
        <v>130</v>
      </c>
      <c r="BB52" s="54">
        <v>700</v>
      </c>
      <c r="BC52" s="54">
        <f t="shared" si="1"/>
        <v>70</v>
      </c>
      <c r="BD52" s="54" t="s">
        <v>389</v>
      </c>
      <c r="BE52" s="54" t="s">
        <v>348</v>
      </c>
      <c r="BF52" s="54">
        <v>0</v>
      </c>
    </row>
    <row r="53" spans="2:58" ht="15.75" thickBot="1" x14ac:dyDescent="0.3">
      <c r="B53" s="45" t="s">
        <v>179</v>
      </c>
      <c r="D53" s="24" t="s">
        <v>180</v>
      </c>
      <c r="N53" s="45">
        <v>190</v>
      </c>
      <c r="P53" s="2" t="s">
        <v>415</v>
      </c>
      <c r="AJ53" s="2"/>
      <c r="AK53" s="86" t="s">
        <v>58</v>
      </c>
      <c r="AL53" s="87" t="s">
        <v>348</v>
      </c>
      <c r="AM53" s="87" t="s">
        <v>348</v>
      </c>
      <c r="AZ53" s="58" t="str">
        <f t="shared" si="0"/>
        <v>SUNO-710</v>
      </c>
      <c r="BA53" s="54" t="s">
        <v>130</v>
      </c>
      <c r="BB53" s="54">
        <v>710</v>
      </c>
      <c r="BC53" s="54">
        <f t="shared" si="1"/>
        <v>71</v>
      </c>
      <c r="BD53" s="54" t="s">
        <v>389</v>
      </c>
      <c r="BE53" s="54" t="s">
        <v>348</v>
      </c>
      <c r="BF53" s="54">
        <v>0</v>
      </c>
    </row>
    <row r="54" spans="2:58" x14ac:dyDescent="0.25">
      <c r="B54" s="45" t="s">
        <v>181</v>
      </c>
      <c r="D54" s="24" t="s">
        <v>182</v>
      </c>
      <c r="N54" s="45">
        <v>200</v>
      </c>
      <c r="P54" s="2" t="s">
        <v>416</v>
      </c>
      <c r="AJ54" s="2"/>
      <c r="AK54" s="88" t="s">
        <v>59</v>
      </c>
      <c r="AL54" s="54">
        <v>10</v>
      </c>
      <c r="AM54" s="54">
        <v>600</v>
      </c>
      <c r="AZ54" s="58" t="str">
        <f t="shared" si="0"/>
        <v>SUNO-720</v>
      </c>
      <c r="BA54" s="54" t="s">
        <v>130</v>
      </c>
      <c r="BB54" s="54">
        <v>720</v>
      </c>
      <c r="BC54" s="54">
        <f t="shared" si="1"/>
        <v>72</v>
      </c>
      <c r="BD54" s="54" t="s">
        <v>389</v>
      </c>
      <c r="BE54" s="54" t="s">
        <v>348</v>
      </c>
      <c r="BF54" s="54">
        <v>0</v>
      </c>
    </row>
    <row r="55" spans="2:58" x14ac:dyDescent="0.25">
      <c r="B55" s="45" t="s">
        <v>183</v>
      </c>
      <c r="D55" s="24" t="s">
        <v>184</v>
      </c>
      <c r="N55" s="45">
        <v>210</v>
      </c>
      <c r="P55" s="2" t="s">
        <v>417</v>
      </c>
      <c r="AJ55" s="2"/>
      <c r="AK55" s="58" t="s">
        <v>60</v>
      </c>
      <c r="AL55" s="54">
        <v>10</v>
      </c>
      <c r="AM55" s="54">
        <v>600</v>
      </c>
      <c r="AZ55" s="58" t="str">
        <f t="shared" si="0"/>
        <v>SUNO-730</v>
      </c>
      <c r="BA55" s="54" t="s">
        <v>130</v>
      </c>
      <c r="BB55" s="54">
        <v>730</v>
      </c>
      <c r="BC55" s="54">
        <f t="shared" si="1"/>
        <v>73</v>
      </c>
      <c r="BD55" s="54" t="s">
        <v>389</v>
      </c>
      <c r="BE55" s="54" t="s">
        <v>348</v>
      </c>
      <c r="BF55" s="54">
        <v>0</v>
      </c>
    </row>
    <row r="56" spans="2:58" x14ac:dyDescent="0.25">
      <c r="B56" s="45" t="s">
        <v>185</v>
      </c>
      <c r="D56" s="24" t="s">
        <v>186</v>
      </c>
      <c r="N56" s="45">
        <v>220</v>
      </c>
      <c r="P56" s="2" t="s">
        <v>418</v>
      </c>
      <c r="AJ56" s="2"/>
      <c r="AK56" s="58" t="s">
        <v>61</v>
      </c>
      <c r="AL56" s="54">
        <v>10</v>
      </c>
      <c r="AM56" s="54">
        <v>600</v>
      </c>
      <c r="AZ56" s="58" t="str">
        <f t="shared" si="0"/>
        <v>SUNO-740</v>
      </c>
      <c r="BA56" s="54" t="s">
        <v>130</v>
      </c>
      <c r="BB56" s="54">
        <v>740</v>
      </c>
      <c r="BC56" s="54">
        <f t="shared" si="1"/>
        <v>74</v>
      </c>
      <c r="BD56" s="54" t="s">
        <v>389</v>
      </c>
      <c r="BE56" s="54" t="s">
        <v>348</v>
      </c>
      <c r="BF56" s="54">
        <v>0</v>
      </c>
    </row>
    <row r="57" spans="2:58" x14ac:dyDescent="0.25">
      <c r="B57" s="45" t="s">
        <v>187</v>
      </c>
      <c r="D57" s="24" t="s">
        <v>188</v>
      </c>
      <c r="N57" s="45">
        <v>230</v>
      </c>
      <c r="P57" s="2" t="s">
        <v>419</v>
      </c>
      <c r="AJ57" s="2"/>
      <c r="AK57" s="58" t="s">
        <v>62</v>
      </c>
      <c r="AL57" s="54">
        <v>10</v>
      </c>
      <c r="AM57" s="54">
        <v>600</v>
      </c>
      <c r="AZ57" s="58" t="str">
        <f t="shared" si="0"/>
        <v>SUNO-750</v>
      </c>
      <c r="BA57" s="54" t="s">
        <v>130</v>
      </c>
      <c r="BB57" s="54">
        <v>750</v>
      </c>
      <c r="BC57" s="54">
        <f t="shared" si="1"/>
        <v>75</v>
      </c>
      <c r="BD57" s="54" t="s">
        <v>389</v>
      </c>
      <c r="BE57" s="54" t="s">
        <v>348</v>
      </c>
      <c r="BF57" s="54">
        <v>0</v>
      </c>
    </row>
    <row r="58" spans="2:58" x14ac:dyDescent="0.25">
      <c r="B58" s="45" t="s">
        <v>189</v>
      </c>
      <c r="D58" s="24" t="s">
        <v>190</v>
      </c>
      <c r="N58" s="45">
        <v>240</v>
      </c>
      <c r="P58" s="2" t="s">
        <v>420</v>
      </c>
      <c r="AJ58" s="2"/>
      <c r="AK58" s="58" t="s">
        <v>63</v>
      </c>
      <c r="AL58" s="54">
        <v>10</v>
      </c>
      <c r="AM58" s="54">
        <v>600</v>
      </c>
      <c r="AZ58" s="58" t="str">
        <f t="shared" si="0"/>
        <v>SUNO-760</v>
      </c>
      <c r="BA58" s="54" t="s">
        <v>130</v>
      </c>
      <c r="BB58" s="54">
        <v>760</v>
      </c>
      <c r="BC58" s="54">
        <f t="shared" si="1"/>
        <v>76</v>
      </c>
      <c r="BD58" s="54" t="s">
        <v>389</v>
      </c>
      <c r="BE58" s="54" t="s">
        <v>348</v>
      </c>
      <c r="BF58" s="54">
        <v>0</v>
      </c>
    </row>
    <row r="59" spans="2:58" x14ac:dyDescent="0.25">
      <c r="B59" s="45" t="s">
        <v>191</v>
      </c>
      <c r="D59" s="24" t="s">
        <v>192</v>
      </c>
      <c r="N59" s="45">
        <v>250</v>
      </c>
      <c r="P59" s="2" t="s">
        <v>421</v>
      </c>
      <c r="AJ59" s="2"/>
      <c r="AK59" s="58" t="s">
        <v>64</v>
      </c>
      <c r="AL59" s="54" t="s">
        <v>348</v>
      </c>
      <c r="AM59" s="54" t="s">
        <v>348</v>
      </c>
      <c r="AZ59" s="58" t="str">
        <f t="shared" si="0"/>
        <v>SUNO-770</v>
      </c>
      <c r="BA59" s="54" t="s">
        <v>130</v>
      </c>
      <c r="BB59" s="54">
        <v>770</v>
      </c>
      <c r="BC59" s="54">
        <f t="shared" si="1"/>
        <v>77</v>
      </c>
      <c r="BD59" s="54" t="s">
        <v>389</v>
      </c>
      <c r="BE59" s="54" t="s">
        <v>348</v>
      </c>
      <c r="BF59" s="54">
        <v>0</v>
      </c>
    </row>
    <row r="60" spans="2:58" ht="15.75" thickBot="1" x14ac:dyDescent="0.3">
      <c r="B60" s="45" t="s">
        <v>193</v>
      </c>
      <c r="D60" s="24" t="s">
        <v>194</v>
      </c>
      <c r="N60" s="45">
        <v>260</v>
      </c>
      <c r="P60" s="2" t="s">
        <v>422</v>
      </c>
      <c r="AJ60" s="2"/>
      <c r="AK60" s="86" t="s">
        <v>65</v>
      </c>
      <c r="AL60" s="87" t="s">
        <v>348</v>
      </c>
      <c r="AM60" s="87" t="s">
        <v>348</v>
      </c>
      <c r="AZ60" s="58" t="str">
        <f t="shared" si="0"/>
        <v>SUNO-780</v>
      </c>
      <c r="BA60" s="54" t="s">
        <v>130</v>
      </c>
      <c r="BB60" s="54">
        <v>780</v>
      </c>
      <c r="BC60" s="54">
        <f t="shared" si="1"/>
        <v>78</v>
      </c>
      <c r="BD60" s="54" t="s">
        <v>389</v>
      </c>
      <c r="BE60" s="54" t="s">
        <v>348</v>
      </c>
      <c r="BF60" s="54">
        <v>0</v>
      </c>
    </row>
    <row r="61" spans="2:58" x14ac:dyDescent="0.25">
      <c r="B61" s="45" t="s">
        <v>195</v>
      </c>
      <c r="D61" s="24" t="s">
        <v>196</v>
      </c>
      <c r="N61" s="45">
        <v>270</v>
      </c>
      <c r="P61" s="2" t="s">
        <v>423</v>
      </c>
      <c r="AJ61" s="2"/>
      <c r="AK61" s="88" t="s">
        <v>115</v>
      </c>
      <c r="AL61" s="54">
        <v>20</v>
      </c>
      <c r="AM61" s="54">
        <v>600</v>
      </c>
      <c r="AZ61" s="58" t="str">
        <f t="shared" si="0"/>
        <v>SUNO-790</v>
      </c>
      <c r="BA61" s="54" t="s">
        <v>130</v>
      </c>
      <c r="BB61" s="54">
        <v>790</v>
      </c>
      <c r="BC61" s="54">
        <f t="shared" si="1"/>
        <v>79</v>
      </c>
      <c r="BD61" s="54" t="s">
        <v>389</v>
      </c>
      <c r="BE61" s="54" t="s">
        <v>348</v>
      </c>
      <c r="BF61" s="54">
        <v>0</v>
      </c>
    </row>
    <row r="62" spans="2:58" x14ac:dyDescent="0.25">
      <c r="B62" s="45" t="s">
        <v>197</v>
      </c>
      <c r="D62" s="24" t="s">
        <v>198</v>
      </c>
      <c r="N62" s="45">
        <v>280</v>
      </c>
      <c r="P62" s="2" t="s">
        <v>424</v>
      </c>
      <c r="AJ62" s="2"/>
      <c r="AK62" s="58" t="s">
        <v>116</v>
      </c>
      <c r="AL62" s="54">
        <v>20</v>
      </c>
      <c r="AM62" s="54">
        <v>600</v>
      </c>
      <c r="AZ62" s="58" t="str">
        <f t="shared" si="0"/>
        <v>SUNO-800</v>
      </c>
      <c r="BA62" s="54" t="s">
        <v>130</v>
      </c>
      <c r="BB62" s="54">
        <v>800</v>
      </c>
      <c r="BC62" s="54">
        <f t="shared" si="1"/>
        <v>80</v>
      </c>
      <c r="BD62" s="54" t="s">
        <v>389</v>
      </c>
      <c r="BE62" s="54" t="s">
        <v>348</v>
      </c>
      <c r="BF62" s="54">
        <v>0</v>
      </c>
    </row>
    <row r="63" spans="2:58" x14ac:dyDescent="0.25">
      <c r="B63" s="45" t="s">
        <v>199</v>
      </c>
      <c r="D63" s="24" t="s">
        <v>200</v>
      </c>
      <c r="N63" s="45">
        <v>290</v>
      </c>
      <c r="P63" s="2" t="s">
        <v>425</v>
      </c>
      <c r="AJ63" s="2"/>
      <c r="AK63" s="58" t="s">
        <v>117</v>
      </c>
      <c r="AL63" s="54">
        <v>20</v>
      </c>
      <c r="AM63" s="54">
        <v>600</v>
      </c>
      <c r="AZ63" s="58" t="str">
        <f t="shared" si="0"/>
        <v>SUNO-810</v>
      </c>
      <c r="BA63" s="54" t="s">
        <v>130</v>
      </c>
      <c r="BB63" s="54">
        <v>810</v>
      </c>
      <c r="BC63" s="54">
        <f t="shared" si="1"/>
        <v>81</v>
      </c>
      <c r="BD63" s="54" t="s">
        <v>389</v>
      </c>
      <c r="BE63" s="54" t="s">
        <v>348</v>
      </c>
      <c r="BF63" s="54">
        <v>0</v>
      </c>
    </row>
    <row r="64" spans="2:58" x14ac:dyDescent="0.25">
      <c r="B64" s="45" t="s">
        <v>201</v>
      </c>
      <c r="D64" s="24" t="s">
        <v>202</v>
      </c>
      <c r="N64" s="45">
        <v>300</v>
      </c>
      <c r="P64" s="2" t="s">
        <v>426</v>
      </c>
      <c r="AJ64" s="2"/>
      <c r="AK64" s="58" t="s">
        <v>118</v>
      </c>
      <c r="AL64" s="54">
        <v>22</v>
      </c>
      <c r="AM64" s="54">
        <v>600</v>
      </c>
      <c r="AZ64" s="58" t="str">
        <f t="shared" si="0"/>
        <v>SUNO-820</v>
      </c>
      <c r="BA64" s="54" t="s">
        <v>130</v>
      </c>
      <c r="BB64" s="54">
        <v>820</v>
      </c>
      <c r="BC64" s="54">
        <f t="shared" si="1"/>
        <v>82</v>
      </c>
      <c r="BD64" s="54" t="s">
        <v>389</v>
      </c>
      <c r="BE64" s="54" t="s">
        <v>348</v>
      </c>
      <c r="BF64" s="54">
        <v>0</v>
      </c>
    </row>
    <row r="65" spans="2:58" x14ac:dyDescent="0.25">
      <c r="B65" s="45" t="s">
        <v>203</v>
      </c>
      <c r="D65" s="24" t="s">
        <v>204</v>
      </c>
      <c r="N65" s="45">
        <v>310</v>
      </c>
      <c r="P65" s="2" t="s">
        <v>427</v>
      </c>
      <c r="AJ65" s="2"/>
      <c r="AK65" s="58" t="s">
        <v>119</v>
      </c>
      <c r="AL65" s="54">
        <v>25</v>
      </c>
      <c r="AM65" s="54">
        <v>600</v>
      </c>
      <c r="AZ65" s="58" t="str">
        <f t="shared" si="0"/>
        <v>SUNO-830</v>
      </c>
      <c r="BA65" s="54" t="s">
        <v>130</v>
      </c>
      <c r="BB65" s="54">
        <v>830</v>
      </c>
      <c r="BC65" s="54">
        <f t="shared" si="1"/>
        <v>83</v>
      </c>
      <c r="BD65" s="54" t="s">
        <v>389</v>
      </c>
      <c r="BE65" s="54" t="s">
        <v>348</v>
      </c>
      <c r="BF65" s="54">
        <v>0</v>
      </c>
    </row>
    <row r="66" spans="2:58" x14ac:dyDescent="0.25">
      <c r="B66" s="45" t="s">
        <v>205</v>
      </c>
      <c r="D66" s="24" t="s">
        <v>206</v>
      </c>
      <c r="N66" s="45">
        <v>320</v>
      </c>
      <c r="P66" s="2" t="s">
        <v>428</v>
      </c>
      <c r="AJ66" s="2"/>
      <c r="AK66" s="58" t="s">
        <v>120</v>
      </c>
      <c r="AL66" s="54" t="s">
        <v>348</v>
      </c>
      <c r="AM66" s="54" t="s">
        <v>348</v>
      </c>
      <c r="AZ66" s="58" t="str">
        <f t="shared" si="0"/>
        <v>SUNO-840</v>
      </c>
      <c r="BA66" s="54" t="s">
        <v>130</v>
      </c>
      <c r="BB66" s="54">
        <v>840</v>
      </c>
      <c r="BC66" s="54">
        <f t="shared" si="1"/>
        <v>84</v>
      </c>
      <c r="BD66" s="54" t="s">
        <v>389</v>
      </c>
      <c r="BE66" s="54" t="s">
        <v>348</v>
      </c>
      <c r="BF66" s="54">
        <v>0</v>
      </c>
    </row>
    <row r="67" spans="2:58" ht="15.75" thickBot="1" x14ac:dyDescent="0.3">
      <c r="B67" s="45" t="s">
        <v>207</v>
      </c>
      <c r="D67" s="24" t="s">
        <v>208</v>
      </c>
      <c r="N67" s="45">
        <v>330</v>
      </c>
      <c r="P67" s="2" t="s">
        <v>429</v>
      </c>
      <c r="AJ67" s="2"/>
      <c r="AK67" s="86" t="s">
        <v>121</v>
      </c>
      <c r="AL67" s="87" t="s">
        <v>348</v>
      </c>
      <c r="AM67" s="87" t="s">
        <v>348</v>
      </c>
      <c r="AZ67" s="58" t="str">
        <f t="shared" si="0"/>
        <v>SUNO-850</v>
      </c>
      <c r="BA67" s="54" t="s">
        <v>130</v>
      </c>
      <c r="BB67" s="54">
        <v>850</v>
      </c>
      <c r="BC67" s="54">
        <f t="shared" si="1"/>
        <v>85</v>
      </c>
      <c r="BD67" s="54" t="s">
        <v>389</v>
      </c>
      <c r="BE67" s="54" t="s">
        <v>348</v>
      </c>
      <c r="BF67" s="54">
        <v>0</v>
      </c>
    </row>
    <row r="68" spans="2:58" x14ac:dyDescent="0.25">
      <c r="B68" s="45" t="s">
        <v>209</v>
      </c>
      <c r="D68" s="24" t="s">
        <v>210</v>
      </c>
      <c r="N68" s="45">
        <v>340</v>
      </c>
      <c r="P68" s="2" t="s">
        <v>430</v>
      </c>
      <c r="AJ68" s="2"/>
      <c r="AK68" s="88" t="s">
        <v>80</v>
      </c>
      <c r="AL68" s="54">
        <v>10</v>
      </c>
      <c r="AM68" s="54">
        <v>100</v>
      </c>
      <c r="AZ68" s="58" t="str">
        <f t="shared" si="0"/>
        <v>SUNO-860</v>
      </c>
      <c r="BA68" s="54" t="s">
        <v>130</v>
      </c>
      <c r="BB68" s="54">
        <v>860</v>
      </c>
      <c r="BC68" s="54">
        <f t="shared" si="1"/>
        <v>86</v>
      </c>
      <c r="BD68" s="54" t="s">
        <v>389</v>
      </c>
      <c r="BE68" s="54" t="s">
        <v>348</v>
      </c>
      <c r="BF68" s="54">
        <v>0</v>
      </c>
    </row>
    <row r="69" spans="2:58" x14ac:dyDescent="0.25">
      <c r="B69" s="45" t="s">
        <v>211</v>
      </c>
      <c r="D69" s="24" t="s">
        <v>212</v>
      </c>
      <c r="N69" s="45">
        <v>350</v>
      </c>
      <c r="P69" s="2" t="s">
        <v>431</v>
      </c>
      <c r="AJ69" s="2"/>
      <c r="AK69" s="58" t="s">
        <v>81</v>
      </c>
      <c r="AL69" s="54">
        <v>10</v>
      </c>
      <c r="AM69" s="54">
        <v>100</v>
      </c>
      <c r="AZ69" s="58" t="str">
        <f t="shared" ref="AZ69:AZ112" si="2">CONCATENATE("SUNO","-",BB69)</f>
        <v>SUNO-870</v>
      </c>
      <c r="BA69" s="54" t="s">
        <v>130</v>
      </c>
      <c r="BB69" s="54">
        <v>870</v>
      </c>
      <c r="BC69" s="54">
        <f t="shared" ref="BC69:BC112" si="3">BB69/10</f>
        <v>87</v>
      </c>
      <c r="BD69" s="54" t="s">
        <v>389</v>
      </c>
      <c r="BE69" s="54" t="s">
        <v>348</v>
      </c>
      <c r="BF69" s="54">
        <v>0</v>
      </c>
    </row>
    <row r="70" spans="2:58" x14ac:dyDescent="0.25">
      <c r="B70" s="45" t="s">
        <v>213</v>
      </c>
      <c r="D70" s="24" t="s">
        <v>214</v>
      </c>
      <c r="N70" s="45">
        <v>360</v>
      </c>
      <c r="P70" s="2" t="s">
        <v>432</v>
      </c>
      <c r="AJ70" s="2"/>
      <c r="AK70" s="58" t="s">
        <v>82</v>
      </c>
      <c r="AL70" s="54">
        <v>10</v>
      </c>
      <c r="AM70" s="54">
        <v>100</v>
      </c>
      <c r="AZ70" s="58" t="str">
        <f t="shared" si="2"/>
        <v>SUNO-880</v>
      </c>
      <c r="BA70" s="54" t="s">
        <v>130</v>
      </c>
      <c r="BB70" s="54">
        <v>880</v>
      </c>
      <c r="BC70" s="54">
        <f t="shared" si="3"/>
        <v>88</v>
      </c>
      <c r="BD70" s="54" t="s">
        <v>389</v>
      </c>
      <c r="BE70" s="54" t="s">
        <v>348</v>
      </c>
      <c r="BF70" s="54">
        <v>0</v>
      </c>
    </row>
    <row r="71" spans="2:58" x14ac:dyDescent="0.25">
      <c r="B71" s="45" t="s">
        <v>215</v>
      </c>
      <c r="D71" s="24" t="s">
        <v>216</v>
      </c>
      <c r="N71" s="45">
        <v>370</v>
      </c>
      <c r="P71" s="2" t="s">
        <v>433</v>
      </c>
      <c r="AJ71" s="2"/>
      <c r="AK71" s="58" t="s">
        <v>83</v>
      </c>
      <c r="AL71" s="54">
        <v>12</v>
      </c>
      <c r="AM71" s="54">
        <v>100</v>
      </c>
      <c r="AZ71" s="58" t="str">
        <f t="shared" si="2"/>
        <v>SUNO-890</v>
      </c>
      <c r="BA71" s="54" t="s">
        <v>130</v>
      </c>
      <c r="BB71" s="54">
        <v>890</v>
      </c>
      <c r="BC71" s="54">
        <f t="shared" si="3"/>
        <v>89</v>
      </c>
      <c r="BD71" s="54" t="s">
        <v>389</v>
      </c>
      <c r="BE71" s="54" t="s">
        <v>348</v>
      </c>
      <c r="BF71" s="54">
        <v>0</v>
      </c>
    </row>
    <row r="72" spans="2:58" x14ac:dyDescent="0.25">
      <c r="B72" s="45" t="s">
        <v>217</v>
      </c>
      <c r="D72" s="24" t="s">
        <v>218</v>
      </c>
      <c r="N72" s="45">
        <v>380</v>
      </c>
      <c r="P72" s="2" t="s">
        <v>434</v>
      </c>
      <c r="AJ72" s="2"/>
      <c r="AK72" s="58" t="s">
        <v>84</v>
      </c>
      <c r="AL72" s="54">
        <v>14</v>
      </c>
      <c r="AM72" s="54">
        <v>100</v>
      </c>
      <c r="AZ72" s="58" t="str">
        <f t="shared" si="2"/>
        <v>SUNO-900</v>
      </c>
      <c r="BA72" s="54" t="s">
        <v>130</v>
      </c>
      <c r="BB72" s="54">
        <v>900</v>
      </c>
      <c r="BC72" s="54">
        <f t="shared" si="3"/>
        <v>90</v>
      </c>
      <c r="BD72" s="54" t="s">
        <v>389</v>
      </c>
      <c r="BE72" s="54" t="s">
        <v>348</v>
      </c>
      <c r="BF72" s="54">
        <v>0</v>
      </c>
    </row>
    <row r="73" spans="2:58" x14ac:dyDescent="0.25">
      <c r="B73" s="45" t="s">
        <v>219</v>
      </c>
      <c r="D73" s="24" t="s">
        <v>220</v>
      </c>
      <c r="N73" s="45">
        <v>390</v>
      </c>
      <c r="P73" s="2" t="s">
        <v>435</v>
      </c>
      <c r="AJ73" s="2"/>
      <c r="AK73" s="58" t="s">
        <v>85</v>
      </c>
      <c r="AL73" s="54" t="s">
        <v>348</v>
      </c>
      <c r="AM73" s="54" t="s">
        <v>348</v>
      </c>
      <c r="AZ73" s="58" t="str">
        <f t="shared" si="2"/>
        <v>SUNO-910</v>
      </c>
      <c r="BA73" s="54" t="s">
        <v>130</v>
      </c>
      <c r="BB73" s="54">
        <v>910</v>
      </c>
      <c r="BC73" s="54">
        <f t="shared" si="3"/>
        <v>91</v>
      </c>
      <c r="BD73" s="54" t="s">
        <v>389</v>
      </c>
      <c r="BE73" s="54" t="s">
        <v>348</v>
      </c>
      <c r="BF73" s="54">
        <v>0</v>
      </c>
    </row>
    <row r="74" spans="2:58" ht="15.75" thickBot="1" x14ac:dyDescent="0.3">
      <c r="B74" s="45" t="s">
        <v>221</v>
      </c>
      <c r="D74" s="24" t="s">
        <v>222</v>
      </c>
      <c r="N74" s="45">
        <v>400</v>
      </c>
      <c r="P74" s="2" t="s">
        <v>436</v>
      </c>
      <c r="AJ74" s="2"/>
      <c r="AK74" s="86" t="s">
        <v>86</v>
      </c>
      <c r="AL74" s="87" t="s">
        <v>348</v>
      </c>
      <c r="AM74" s="87" t="s">
        <v>348</v>
      </c>
      <c r="AZ74" s="58" t="str">
        <f t="shared" si="2"/>
        <v>SUNO-920</v>
      </c>
      <c r="BA74" s="54" t="s">
        <v>130</v>
      </c>
      <c r="BB74" s="54">
        <v>920</v>
      </c>
      <c r="BC74" s="54">
        <f t="shared" si="3"/>
        <v>92</v>
      </c>
      <c r="BD74" s="54" t="s">
        <v>389</v>
      </c>
      <c r="BE74" s="54" t="s">
        <v>348</v>
      </c>
      <c r="BF74" s="54">
        <v>0</v>
      </c>
    </row>
    <row r="75" spans="2:58" x14ac:dyDescent="0.25">
      <c r="B75" s="45" t="s">
        <v>223</v>
      </c>
      <c r="D75" s="24" t="s">
        <v>224</v>
      </c>
      <c r="N75" s="45">
        <v>410</v>
      </c>
      <c r="P75" s="2" t="s">
        <v>437</v>
      </c>
      <c r="AZ75" s="58" t="str">
        <f t="shared" si="2"/>
        <v>SUNO-930</v>
      </c>
      <c r="BA75" s="54" t="s">
        <v>130</v>
      </c>
      <c r="BB75" s="54">
        <v>930</v>
      </c>
      <c r="BC75" s="54">
        <f t="shared" si="3"/>
        <v>93</v>
      </c>
      <c r="BD75" s="54" t="s">
        <v>389</v>
      </c>
      <c r="BE75" s="54" t="s">
        <v>348</v>
      </c>
      <c r="BF75" s="54">
        <v>0</v>
      </c>
    </row>
    <row r="76" spans="2:58" x14ac:dyDescent="0.25">
      <c r="B76" s="45" t="s">
        <v>225</v>
      </c>
      <c r="D76" s="24" t="s">
        <v>226</v>
      </c>
      <c r="N76" s="45">
        <v>420</v>
      </c>
      <c r="P76" s="2" t="s">
        <v>438</v>
      </c>
      <c r="AZ76" s="58" t="str">
        <f t="shared" si="2"/>
        <v>SUNO-940</v>
      </c>
      <c r="BA76" s="54" t="s">
        <v>130</v>
      </c>
      <c r="BB76" s="54">
        <v>940</v>
      </c>
      <c r="BC76" s="54">
        <f t="shared" si="3"/>
        <v>94</v>
      </c>
      <c r="BD76" s="54" t="s">
        <v>389</v>
      </c>
      <c r="BE76" s="54" t="s">
        <v>348</v>
      </c>
      <c r="BF76" s="54">
        <v>0</v>
      </c>
    </row>
    <row r="77" spans="2:58" x14ac:dyDescent="0.25">
      <c r="B77" s="45" t="s">
        <v>227</v>
      </c>
      <c r="D77" s="24" t="s">
        <v>228</v>
      </c>
      <c r="N77" s="45">
        <v>430</v>
      </c>
      <c r="P77" s="2" t="s">
        <v>439</v>
      </c>
      <c r="AZ77" s="58" t="str">
        <f t="shared" si="2"/>
        <v>SUNO-950</v>
      </c>
      <c r="BA77" s="54" t="s">
        <v>130</v>
      </c>
      <c r="BB77" s="54">
        <v>950</v>
      </c>
      <c r="BC77" s="54">
        <f t="shared" si="3"/>
        <v>95</v>
      </c>
      <c r="BD77" s="54" t="s">
        <v>389</v>
      </c>
      <c r="BE77" s="54" t="s">
        <v>348</v>
      </c>
      <c r="BF77" s="54">
        <v>0</v>
      </c>
    </row>
    <row r="78" spans="2:58" x14ac:dyDescent="0.25">
      <c r="B78" s="45" t="s">
        <v>229</v>
      </c>
      <c r="D78" s="24" t="s">
        <v>230</v>
      </c>
      <c r="N78" s="45">
        <v>440</v>
      </c>
      <c r="P78" s="2" t="s">
        <v>440</v>
      </c>
      <c r="AZ78" s="58" t="str">
        <f t="shared" si="2"/>
        <v>SUNO-960</v>
      </c>
      <c r="BA78" s="54" t="s">
        <v>130</v>
      </c>
      <c r="BB78" s="54">
        <v>960</v>
      </c>
      <c r="BC78" s="54">
        <f t="shared" si="3"/>
        <v>96</v>
      </c>
      <c r="BD78" s="54" t="s">
        <v>389</v>
      </c>
      <c r="BE78" s="54" t="s">
        <v>348</v>
      </c>
      <c r="BF78" s="54">
        <v>0</v>
      </c>
    </row>
    <row r="79" spans="2:58" x14ac:dyDescent="0.25">
      <c r="B79" s="45" t="s">
        <v>231</v>
      </c>
      <c r="D79" s="24" t="s">
        <v>232</v>
      </c>
      <c r="N79" s="45">
        <v>450</v>
      </c>
      <c r="P79" s="2" t="s">
        <v>441</v>
      </c>
      <c r="AZ79" s="58" t="str">
        <f t="shared" si="2"/>
        <v>SUNO-970</v>
      </c>
      <c r="BA79" s="54" t="s">
        <v>130</v>
      </c>
      <c r="BB79" s="54">
        <v>970</v>
      </c>
      <c r="BC79" s="54">
        <f t="shared" si="3"/>
        <v>97</v>
      </c>
      <c r="BD79" s="54" t="s">
        <v>389</v>
      </c>
      <c r="BE79" s="54" t="s">
        <v>348</v>
      </c>
      <c r="BF79" s="54">
        <v>0</v>
      </c>
    </row>
    <row r="80" spans="2:58" x14ac:dyDescent="0.25">
      <c r="B80" s="45" t="s">
        <v>233</v>
      </c>
      <c r="D80" s="24" t="s">
        <v>234</v>
      </c>
      <c r="N80" s="45">
        <v>460</v>
      </c>
      <c r="P80" s="2" t="s">
        <v>442</v>
      </c>
      <c r="AZ80" s="58" t="str">
        <f t="shared" si="2"/>
        <v>SUNO-980</v>
      </c>
      <c r="BA80" s="54" t="s">
        <v>130</v>
      </c>
      <c r="BB80" s="54">
        <v>980</v>
      </c>
      <c r="BC80" s="54">
        <f t="shared" si="3"/>
        <v>98</v>
      </c>
      <c r="BD80" s="54" t="s">
        <v>389</v>
      </c>
      <c r="BE80" s="54" t="s">
        <v>348</v>
      </c>
      <c r="BF80" s="54">
        <v>0</v>
      </c>
    </row>
    <row r="81" spans="2:58" x14ac:dyDescent="0.25">
      <c r="B81" s="45" t="s">
        <v>235</v>
      </c>
      <c r="D81" s="24" t="s">
        <v>236</v>
      </c>
      <c r="N81" s="45">
        <v>470</v>
      </c>
      <c r="P81" s="2" t="s">
        <v>443</v>
      </c>
      <c r="AZ81" s="58" t="str">
        <f t="shared" si="2"/>
        <v>SUNO-990</v>
      </c>
      <c r="BA81" s="54" t="s">
        <v>130</v>
      </c>
      <c r="BB81" s="54">
        <v>990</v>
      </c>
      <c r="BC81" s="54">
        <f t="shared" si="3"/>
        <v>99</v>
      </c>
      <c r="BD81" s="54" t="s">
        <v>389</v>
      </c>
      <c r="BE81" s="54" t="s">
        <v>348</v>
      </c>
      <c r="BF81" s="54">
        <v>0</v>
      </c>
    </row>
    <row r="82" spans="2:58" x14ac:dyDescent="0.25">
      <c r="B82" s="45" t="s">
        <v>237</v>
      </c>
      <c r="D82" s="24" t="s">
        <v>238</v>
      </c>
      <c r="N82" s="45">
        <v>480</v>
      </c>
      <c r="P82" s="2" t="s">
        <v>444</v>
      </c>
      <c r="AZ82" s="58" t="str">
        <f t="shared" si="2"/>
        <v>SUNO-1000</v>
      </c>
      <c r="BA82" s="54" t="s">
        <v>130</v>
      </c>
      <c r="BB82" s="54">
        <v>1000</v>
      </c>
      <c r="BC82" s="54">
        <f t="shared" si="3"/>
        <v>100</v>
      </c>
      <c r="BD82" s="54" t="s">
        <v>389</v>
      </c>
      <c r="BE82" s="54" t="s">
        <v>348</v>
      </c>
      <c r="BF82" s="54">
        <v>0</v>
      </c>
    </row>
    <row r="83" spans="2:58" x14ac:dyDescent="0.25">
      <c r="B83" s="45" t="s">
        <v>239</v>
      </c>
      <c r="D83" s="24" t="s">
        <v>240</v>
      </c>
      <c r="N83" s="45">
        <v>490</v>
      </c>
      <c r="P83" s="2" t="s">
        <v>445</v>
      </c>
      <c r="AZ83" s="58" t="str">
        <f t="shared" si="2"/>
        <v>SUNO-1010</v>
      </c>
      <c r="BA83" s="54" t="s">
        <v>130</v>
      </c>
      <c r="BB83" s="54">
        <v>1010</v>
      </c>
      <c r="BC83" s="54">
        <f t="shared" si="3"/>
        <v>101</v>
      </c>
      <c r="BD83" s="54" t="s">
        <v>389</v>
      </c>
      <c r="BE83" s="54" t="s">
        <v>348</v>
      </c>
      <c r="BF83" s="54">
        <v>0</v>
      </c>
    </row>
    <row r="84" spans="2:58" x14ac:dyDescent="0.25">
      <c r="B84" s="45" t="s">
        <v>241</v>
      </c>
      <c r="D84" s="24" t="s">
        <v>242</v>
      </c>
      <c r="N84" s="45">
        <v>500</v>
      </c>
      <c r="P84" s="2" t="s">
        <v>446</v>
      </c>
      <c r="AZ84" s="58" t="str">
        <f t="shared" si="2"/>
        <v>SUNO-1020</v>
      </c>
      <c r="BA84" s="54" t="s">
        <v>130</v>
      </c>
      <c r="BB84" s="54">
        <v>1020</v>
      </c>
      <c r="BC84" s="54">
        <f t="shared" si="3"/>
        <v>102</v>
      </c>
      <c r="BD84" s="54" t="s">
        <v>389</v>
      </c>
      <c r="BE84" s="54" t="s">
        <v>348</v>
      </c>
      <c r="BF84" s="54">
        <v>0</v>
      </c>
    </row>
    <row r="85" spans="2:58" x14ac:dyDescent="0.25">
      <c r="B85" s="45" t="s">
        <v>243</v>
      </c>
      <c r="D85" s="24" t="s">
        <v>244</v>
      </c>
      <c r="P85" s="2" t="s">
        <v>447</v>
      </c>
      <c r="AZ85" s="58" t="str">
        <f t="shared" si="2"/>
        <v>SUNO-1030</v>
      </c>
      <c r="BA85" s="54" t="s">
        <v>130</v>
      </c>
      <c r="BB85" s="54">
        <v>1030</v>
      </c>
      <c r="BC85" s="54">
        <f t="shared" si="3"/>
        <v>103</v>
      </c>
      <c r="BD85" s="54" t="s">
        <v>389</v>
      </c>
      <c r="BE85" s="54" t="s">
        <v>348</v>
      </c>
      <c r="BF85" s="54">
        <v>0</v>
      </c>
    </row>
    <row r="86" spans="2:58" x14ac:dyDescent="0.25">
      <c r="B86" s="45" t="s">
        <v>245</v>
      </c>
      <c r="D86" s="24" t="s">
        <v>246</v>
      </c>
      <c r="P86" s="2" t="s">
        <v>448</v>
      </c>
      <c r="AZ86" s="58" t="str">
        <f t="shared" si="2"/>
        <v>SUNO-1040</v>
      </c>
      <c r="BA86" s="54" t="s">
        <v>130</v>
      </c>
      <c r="BB86" s="54">
        <v>1040</v>
      </c>
      <c r="BC86" s="54">
        <f t="shared" si="3"/>
        <v>104</v>
      </c>
      <c r="BD86" s="54" t="s">
        <v>389</v>
      </c>
      <c r="BE86" s="54" t="s">
        <v>348</v>
      </c>
      <c r="BF86" s="54">
        <v>0</v>
      </c>
    </row>
    <row r="87" spans="2:58" x14ac:dyDescent="0.25">
      <c r="B87" s="45" t="s">
        <v>247</v>
      </c>
      <c r="D87" s="24" t="s">
        <v>248</v>
      </c>
      <c r="P87" s="2" t="s">
        <v>449</v>
      </c>
      <c r="AZ87" s="58" t="str">
        <f t="shared" si="2"/>
        <v>SUNO-1050</v>
      </c>
      <c r="BA87" s="54" t="s">
        <v>130</v>
      </c>
      <c r="BB87" s="54">
        <v>1050</v>
      </c>
      <c r="BC87" s="54">
        <f t="shared" si="3"/>
        <v>105</v>
      </c>
      <c r="BD87" s="54" t="s">
        <v>389</v>
      </c>
      <c r="BE87" s="54" t="s">
        <v>348</v>
      </c>
      <c r="BF87" s="54">
        <v>0</v>
      </c>
    </row>
    <row r="88" spans="2:58" x14ac:dyDescent="0.25">
      <c r="B88" s="45" t="s">
        <v>249</v>
      </c>
      <c r="D88" s="24" t="s">
        <v>250</v>
      </c>
      <c r="P88" s="2" t="s">
        <v>450</v>
      </c>
      <c r="AZ88" s="58" t="str">
        <f t="shared" si="2"/>
        <v>SUNO-1060</v>
      </c>
      <c r="BA88" s="54" t="s">
        <v>130</v>
      </c>
      <c r="BB88" s="54">
        <v>1060</v>
      </c>
      <c r="BC88" s="54">
        <f t="shared" si="3"/>
        <v>106</v>
      </c>
      <c r="BD88" s="54" t="s">
        <v>389</v>
      </c>
      <c r="BE88" s="54" t="s">
        <v>348</v>
      </c>
      <c r="BF88" s="54">
        <v>0</v>
      </c>
    </row>
    <row r="89" spans="2:58" x14ac:dyDescent="0.25">
      <c r="B89" s="45" t="s">
        <v>251</v>
      </c>
      <c r="D89" s="24" t="s">
        <v>252</v>
      </c>
      <c r="P89" s="2" t="s">
        <v>451</v>
      </c>
      <c r="AZ89" s="58" t="str">
        <f t="shared" si="2"/>
        <v>SUNO-1070</v>
      </c>
      <c r="BA89" s="54" t="s">
        <v>130</v>
      </c>
      <c r="BB89" s="54">
        <v>1070</v>
      </c>
      <c r="BC89" s="54">
        <f t="shared" si="3"/>
        <v>107</v>
      </c>
      <c r="BD89" s="54" t="s">
        <v>389</v>
      </c>
      <c r="BE89" s="54" t="s">
        <v>348</v>
      </c>
      <c r="BF89" s="54">
        <v>0</v>
      </c>
    </row>
    <row r="90" spans="2:58" x14ac:dyDescent="0.25">
      <c r="B90" s="45" t="s">
        <v>253</v>
      </c>
      <c r="D90" s="24" t="s">
        <v>254</v>
      </c>
      <c r="P90" s="2" t="s">
        <v>452</v>
      </c>
      <c r="AZ90" s="58" t="str">
        <f t="shared" si="2"/>
        <v>SUNO-1080</v>
      </c>
      <c r="BA90" s="54" t="s">
        <v>130</v>
      </c>
      <c r="BB90" s="54">
        <v>1080</v>
      </c>
      <c r="BC90" s="54">
        <f t="shared" si="3"/>
        <v>108</v>
      </c>
      <c r="BD90" s="54" t="s">
        <v>389</v>
      </c>
      <c r="BE90" s="54" t="s">
        <v>348</v>
      </c>
      <c r="BF90" s="54">
        <v>0</v>
      </c>
    </row>
    <row r="91" spans="2:58" x14ac:dyDescent="0.25">
      <c r="B91" s="45" t="s">
        <v>255</v>
      </c>
      <c r="D91" s="24" t="s">
        <v>256</v>
      </c>
      <c r="P91" s="2" t="s">
        <v>453</v>
      </c>
      <c r="AZ91" s="58" t="str">
        <f t="shared" si="2"/>
        <v>SUNO-1090</v>
      </c>
      <c r="BA91" s="54" t="s">
        <v>130</v>
      </c>
      <c r="BB91" s="54">
        <v>1090</v>
      </c>
      <c r="BC91" s="54">
        <f t="shared" si="3"/>
        <v>109</v>
      </c>
      <c r="BD91" s="54" t="s">
        <v>389</v>
      </c>
      <c r="BE91" s="54" t="s">
        <v>348</v>
      </c>
      <c r="BF91" s="54">
        <v>0</v>
      </c>
    </row>
    <row r="92" spans="2:58" x14ac:dyDescent="0.25">
      <c r="B92" s="45" t="s">
        <v>257</v>
      </c>
      <c r="D92" s="24" t="s">
        <v>258</v>
      </c>
      <c r="P92" s="2" t="s">
        <v>454</v>
      </c>
      <c r="AZ92" s="58" t="str">
        <f t="shared" si="2"/>
        <v>SUNO-1100</v>
      </c>
      <c r="BA92" s="54" t="s">
        <v>130</v>
      </c>
      <c r="BB92" s="54">
        <v>1100</v>
      </c>
      <c r="BC92" s="54">
        <f t="shared" si="3"/>
        <v>110</v>
      </c>
      <c r="BD92" s="54" t="s">
        <v>389</v>
      </c>
      <c r="BE92" s="54" t="s">
        <v>348</v>
      </c>
      <c r="BF92" s="54">
        <v>0</v>
      </c>
    </row>
    <row r="93" spans="2:58" x14ac:dyDescent="0.25">
      <c r="B93" s="45" t="s">
        <v>259</v>
      </c>
      <c r="D93" s="24" t="s">
        <v>260</v>
      </c>
      <c r="P93" s="2" t="s">
        <v>455</v>
      </c>
      <c r="AZ93" s="58" t="str">
        <f t="shared" si="2"/>
        <v>SUNO-1110</v>
      </c>
      <c r="BA93" s="54" t="s">
        <v>130</v>
      </c>
      <c r="BB93" s="54">
        <v>1110</v>
      </c>
      <c r="BC93" s="54">
        <f t="shared" si="3"/>
        <v>111</v>
      </c>
      <c r="BD93" s="54" t="s">
        <v>389</v>
      </c>
      <c r="BE93" s="54" t="s">
        <v>348</v>
      </c>
      <c r="BF93" s="54">
        <v>0</v>
      </c>
    </row>
    <row r="94" spans="2:58" x14ac:dyDescent="0.25">
      <c r="B94" s="45" t="s">
        <v>261</v>
      </c>
      <c r="D94" s="24" t="s">
        <v>262</v>
      </c>
      <c r="P94" s="2" t="s">
        <v>456</v>
      </c>
      <c r="AZ94" s="58" t="str">
        <f t="shared" si="2"/>
        <v>SUNO-1120</v>
      </c>
      <c r="BA94" s="54" t="s">
        <v>130</v>
      </c>
      <c r="BB94" s="54">
        <v>1120</v>
      </c>
      <c r="BC94" s="54">
        <f t="shared" si="3"/>
        <v>112</v>
      </c>
      <c r="BD94" s="54" t="s">
        <v>389</v>
      </c>
      <c r="BE94" s="54" t="s">
        <v>348</v>
      </c>
      <c r="BF94" s="54">
        <v>0</v>
      </c>
    </row>
    <row r="95" spans="2:58" x14ac:dyDescent="0.25">
      <c r="B95" s="45" t="s">
        <v>263</v>
      </c>
      <c r="D95" s="24" t="s">
        <v>264</v>
      </c>
      <c r="P95" s="2" t="s">
        <v>457</v>
      </c>
      <c r="AZ95" s="58" t="str">
        <f t="shared" si="2"/>
        <v>SUNO-1130</v>
      </c>
      <c r="BA95" s="54" t="s">
        <v>130</v>
      </c>
      <c r="BB95" s="54">
        <v>1130</v>
      </c>
      <c r="BC95" s="54">
        <f t="shared" si="3"/>
        <v>113</v>
      </c>
      <c r="BD95" s="54" t="s">
        <v>389</v>
      </c>
      <c r="BE95" s="54" t="s">
        <v>348</v>
      </c>
      <c r="BF95" s="54">
        <v>0</v>
      </c>
    </row>
    <row r="96" spans="2:58" x14ac:dyDescent="0.25">
      <c r="B96" s="45" t="s">
        <v>265</v>
      </c>
      <c r="D96" s="24" t="s">
        <v>266</v>
      </c>
      <c r="P96" s="2" t="s">
        <v>458</v>
      </c>
      <c r="AZ96" s="58" t="str">
        <f t="shared" si="2"/>
        <v>SUNO-1140</v>
      </c>
      <c r="BA96" s="54" t="s">
        <v>130</v>
      </c>
      <c r="BB96" s="54">
        <v>1140</v>
      </c>
      <c r="BC96" s="54">
        <f t="shared" si="3"/>
        <v>114</v>
      </c>
      <c r="BD96" s="54" t="s">
        <v>389</v>
      </c>
      <c r="BE96" s="54" t="s">
        <v>348</v>
      </c>
      <c r="BF96" s="54">
        <v>0</v>
      </c>
    </row>
    <row r="97" spans="2:58" x14ac:dyDescent="0.25">
      <c r="B97" s="45" t="s">
        <v>267</v>
      </c>
      <c r="D97" s="24" t="s">
        <v>268</v>
      </c>
      <c r="P97" s="2" t="s">
        <v>459</v>
      </c>
      <c r="AZ97" s="58" t="str">
        <f t="shared" si="2"/>
        <v>SUNO-1150</v>
      </c>
      <c r="BA97" s="54" t="s">
        <v>130</v>
      </c>
      <c r="BB97" s="54">
        <v>1150</v>
      </c>
      <c r="BC97" s="54">
        <f t="shared" si="3"/>
        <v>115</v>
      </c>
      <c r="BD97" s="54" t="s">
        <v>389</v>
      </c>
      <c r="BE97" s="54" t="s">
        <v>348</v>
      </c>
      <c r="BF97" s="54">
        <v>0</v>
      </c>
    </row>
    <row r="98" spans="2:58" x14ac:dyDescent="0.25">
      <c r="B98" s="45" t="s">
        <v>269</v>
      </c>
      <c r="D98" s="24" t="s">
        <v>270</v>
      </c>
      <c r="P98" s="2" t="s">
        <v>460</v>
      </c>
      <c r="AZ98" s="58" t="str">
        <f t="shared" si="2"/>
        <v>SUNO-1160</v>
      </c>
      <c r="BA98" s="54" t="s">
        <v>130</v>
      </c>
      <c r="BB98" s="54">
        <v>1160</v>
      </c>
      <c r="BC98" s="54">
        <f t="shared" si="3"/>
        <v>116</v>
      </c>
      <c r="BD98" s="54" t="s">
        <v>389</v>
      </c>
      <c r="BE98" s="54" t="s">
        <v>348</v>
      </c>
      <c r="BF98" s="54">
        <v>0</v>
      </c>
    </row>
    <row r="99" spans="2:58" x14ac:dyDescent="0.25">
      <c r="B99" s="45" t="s">
        <v>271</v>
      </c>
      <c r="D99" s="24" t="s">
        <v>272</v>
      </c>
      <c r="P99" s="2" t="s">
        <v>461</v>
      </c>
      <c r="AZ99" s="58" t="str">
        <f t="shared" si="2"/>
        <v>SUNO-1170</v>
      </c>
      <c r="BA99" s="54" t="s">
        <v>130</v>
      </c>
      <c r="BB99" s="54">
        <v>1170</v>
      </c>
      <c r="BC99" s="54">
        <f t="shared" si="3"/>
        <v>117</v>
      </c>
      <c r="BD99" s="54" t="s">
        <v>389</v>
      </c>
      <c r="BE99" s="54" t="s">
        <v>348</v>
      </c>
      <c r="BF99" s="54">
        <v>0</v>
      </c>
    </row>
    <row r="100" spans="2:58" x14ac:dyDescent="0.25">
      <c r="B100" s="45" t="s">
        <v>273</v>
      </c>
      <c r="D100" s="24" t="s">
        <v>274</v>
      </c>
      <c r="P100" s="2" t="s">
        <v>462</v>
      </c>
      <c r="AZ100" s="58" t="str">
        <f t="shared" si="2"/>
        <v>SUNO-1180</v>
      </c>
      <c r="BA100" s="54" t="s">
        <v>130</v>
      </c>
      <c r="BB100" s="54">
        <v>1180</v>
      </c>
      <c r="BC100" s="54">
        <f t="shared" si="3"/>
        <v>118</v>
      </c>
      <c r="BD100" s="54" t="s">
        <v>389</v>
      </c>
      <c r="BE100" s="54" t="s">
        <v>348</v>
      </c>
      <c r="BF100" s="54">
        <v>0</v>
      </c>
    </row>
    <row r="101" spans="2:58" x14ac:dyDescent="0.25">
      <c r="B101" s="45" t="s">
        <v>275</v>
      </c>
      <c r="D101" s="24" t="s">
        <v>276</v>
      </c>
      <c r="P101" s="2" t="s">
        <v>463</v>
      </c>
      <c r="AZ101" s="58" t="str">
        <f t="shared" si="2"/>
        <v>SUNO-1190</v>
      </c>
      <c r="BA101" s="54" t="s">
        <v>130</v>
      </c>
      <c r="BB101" s="54">
        <v>1190</v>
      </c>
      <c r="BC101" s="54">
        <f t="shared" si="3"/>
        <v>119</v>
      </c>
      <c r="BD101" s="54" t="s">
        <v>389</v>
      </c>
      <c r="BE101" s="54" t="s">
        <v>348</v>
      </c>
      <c r="BF101" s="54">
        <v>0</v>
      </c>
    </row>
    <row r="102" spans="2:58" x14ac:dyDescent="0.25">
      <c r="B102" s="45" t="s">
        <v>277</v>
      </c>
      <c r="D102" s="24" t="s">
        <v>278</v>
      </c>
      <c r="P102" s="2" t="s">
        <v>464</v>
      </c>
      <c r="AZ102" s="58" t="str">
        <f t="shared" si="2"/>
        <v>SUNO-1200</v>
      </c>
      <c r="BA102" s="54" t="s">
        <v>130</v>
      </c>
      <c r="BB102" s="54">
        <v>1200</v>
      </c>
      <c r="BC102" s="54">
        <f t="shared" si="3"/>
        <v>120</v>
      </c>
      <c r="BD102" s="54" t="s">
        <v>389</v>
      </c>
      <c r="BE102" s="54" t="s">
        <v>348</v>
      </c>
      <c r="BF102" s="54">
        <v>0</v>
      </c>
    </row>
    <row r="103" spans="2:58" x14ac:dyDescent="0.25">
      <c r="B103" s="45" t="s">
        <v>279</v>
      </c>
      <c r="D103" s="24" t="s">
        <v>280</v>
      </c>
      <c r="P103" s="2" t="s">
        <v>465</v>
      </c>
      <c r="AZ103" s="58" t="str">
        <f t="shared" si="2"/>
        <v>SUNO-1210</v>
      </c>
      <c r="BA103" s="54" t="s">
        <v>130</v>
      </c>
      <c r="BB103" s="54">
        <v>1210</v>
      </c>
      <c r="BC103" s="54">
        <f t="shared" si="3"/>
        <v>121</v>
      </c>
      <c r="BD103" s="54" t="s">
        <v>389</v>
      </c>
      <c r="BE103" s="54" t="s">
        <v>348</v>
      </c>
      <c r="BF103" s="54">
        <v>0</v>
      </c>
    </row>
    <row r="104" spans="2:58" x14ac:dyDescent="0.25">
      <c r="B104" s="45" t="s">
        <v>281</v>
      </c>
      <c r="D104" s="24" t="s">
        <v>282</v>
      </c>
      <c r="P104" s="2" t="s">
        <v>466</v>
      </c>
      <c r="AZ104" s="58" t="str">
        <f t="shared" si="2"/>
        <v>SUNO-1220</v>
      </c>
      <c r="BA104" s="54" t="s">
        <v>130</v>
      </c>
      <c r="BB104" s="54">
        <v>1220</v>
      </c>
      <c r="BC104" s="54">
        <f t="shared" si="3"/>
        <v>122</v>
      </c>
      <c r="BD104" s="54" t="s">
        <v>389</v>
      </c>
      <c r="BE104" s="54" t="s">
        <v>348</v>
      </c>
      <c r="BF104" s="54">
        <v>0</v>
      </c>
    </row>
    <row r="105" spans="2:58" x14ac:dyDescent="0.25">
      <c r="B105" s="45" t="s">
        <v>283</v>
      </c>
      <c r="D105" s="24" t="s">
        <v>284</v>
      </c>
      <c r="P105" s="2" t="s">
        <v>467</v>
      </c>
      <c r="AZ105" s="58" t="str">
        <f t="shared" si="2"/>
        <v>SUNO-1230</v>
      </c>
      <c r="BA105" s="54" t="s">
        <v>130</v>
      </c>
      <c r="BB105" s="54">
        <v>1230</v>
      </c>
      <c r="BC105" s="54">
        <f t="shared" si="3"/>
        <v>123</v>
      </c>
      <c r="BD105" s="54" t="s">
        <v>389</v>
      </c>
      <c r="BE105" s="54" t="s">
        <v>348</v>
      </c>
      <c r="BF105" s="54">
        <v>0</v>
      </c>
    </row>
    <row r="106" spans="2:58" x14ac:dyDescent="0.25">
      <c r="B106" s="45" t="s">
        <v>285</v>
      </c>
      <c r="D106" s="24" t="s">
        <v>286</v>
      </c>
      <c r="P106" s="2" t="s">
        <v>468</v>
      </c>
      <c r="AZ106" s="58" t="str">
        <f t="shared" si="2"/>
        <v>SUNO-1240</v>
      </c>
      <c r="BA106" s="54" t="s">
        <v>130</v>
      </c>
      <c r="BB106" s="54">
        <v>1240</v>
      </c>
      <c r="BC106" s="54">
        <f t="shared" si="3"/>
        <v>124</v>
      </c>
      <c r="BD106" s="54" t="s">
        <v>389</v>
      </c>
      <c r="BE106" s="54" t="s">
        <v>348</v>
      </c>
      <c r="BF106" s="54">
        <v>0</v>
      </c>
    </row>
    <row r="107" spans="2:58" x14ac:dyDescent="0.25">
      <c r="B107" s="45" t="s">
        <v>287</v>
      </c>
      <c r="D107" s="24" t="s">
        <v>288</v>
      </c>
      <c r="P107" s="2" t="s">
        <v>469</v>
      </c>
      <c r="AZ107" s="58" t="str">
        <f t="shared" si="2"/>
        <v>SUNO-1250</v>
      </c>
      <c r="BA107" s="54" t="s">
        <v>130</v>
      </c>
      <c r="BB107" s="54">
        <v>1250</v>
      </c>
      <c r="BC107" s="54">
        <f t="shared" si="3"/>
        <v>125</v>
      </c>
      <c r="BD107" s="54" t="s">
        <v>389</v>
      </c>
      <c r="BE107" s="54" t="s">
        <v>348</v>
      </c>
      <c r="BF107" s="54">
        <v>0</v>
      </c>
    </row>
    <row r="108" spans="2:58" x14ac:dyDescent="0.25">
      <c r="B108" s="45" t="s">
        <v>289</v>
      </c>
      <c r="D108" s="24" t="s">
        <v>290</v>
      </c>
      <c r="P108" s="2" t="s">
        <v>470</v>
      </c>
      <c r="AZ108" s="58" t="str">
        <f t="shared" si="2"/>
        <v>SUNO-1260</v>
      </c>
      <c r="BA108" s="54" t="s">
        <v>130</v>
      </c>
      <c r="BB108" s="54">
        <v>1260</v>
      </c>
      <c r="BC108" s="54">
        <f t="shared" si="3"/>
        <v>126</v>
      </c>
      <c r="BD108" s="54" t="s">
        <v>389</v>
      </c>
      <c r="BE108" s="54" t="s">
        <v>348</v>
      </c>
      <c r="BF108" s="54">
        <v>0</v>
      </c>
    </row>
    <row r="109" spans="2:58" x14ac:dyDescent="0.25">
      <c r="B109" s="45" t="s">
        <v>291</v>
      </c>
      <c r="D109" s="24" t="s">
        <v>292</v>
      </c>
      <c r="P109" s="2" t="s">
        <v>471</v>
      </c>
      <c r="AZ109" s="58" t="str">
        <f t="shared" si="2"/>
        <v>SUNO-1270</v>
      </c>
      <c r="BA109" s="54" t="s">
        <v>130</v>
      </c>
      <c r="BB109" s="54">
        <v>1270</v>
      </c>
      <c r="BC109" s="54">
        <f t="shared" si="3"/>
        <v>127</v>
      </c>
      <c r="BD109" s="54" t="s">
        <v>389</v>
      </c>
      <c r="BE109" s="54" t="s">
        <v>348</v>
      </c>
      <c r="BF109" s="54">
        <v>0</v>
      </c>
    </row>
    <row r="110" spans="2:58" x14ac:dyDescent="0.25">
      <c r="B110" s="45" t="s">
        <v>293</v>
      </c>
      <c r="D110" s="24" t="s">
        <v>294</v>
      </c>
      <c r="P110" s="2" t="s">
        <v>472</v>
      </c>
      <c r="AZ110" s="58" t="str">
        <f t="shared" si="2"/>
        <v>SUNO-1280</v>
      </c>
      <c r="BA110" s="54" t="s">
        <v>130</v>
      </c>
      <c r="BB110" s="54">
        <v>1280</v>
      </c>
      <c r="BC110" s="54">
        <f t="shared" si="3"/>
        <v>128</v>
      </c>
      <c r="BD110" s="54" t="s">
        <v>389</v>
      </c>
      <c r="BE110" s="54" t="s">
        <v>348</v>
      </c>
      <c r="BF110" s="54">
        <v>0</v>
      </c>
    </row>
    <row r="111" spans="2:58" x14ac:dyDescent="0.25">
      <c r="B111" s="45" t="s">
        <v>295</v>
      </c>
      <c r="D111" s="24" t="s">
        <v>296</v>
      </c>
      <c r="P111" s="2" t="s">
        <v>473</v>
      </c>
      <c r="AZ111" s="58" t="str">
        <f t="shared" si="2"/>
        <v>SUNO-1290</v>
      </c>
      <c r="BA111" s="54" t="s">
        <v>130</v>
      </c>
      <c r="BB111" s="54">
        <v>1290</v>
      </c>
      <c r="BC111" s="54">
        <f t="shared" si="3"/>
        <v>129</v>
      </c>
      <c r="BD111" s="54" t="s">
        <v>389</v>
      </c>
      <c r="BE111" s="54" t="s">
        <v>348</v>
      </c>
      <c r="BF111" s="54">
        <v>0</v>
      </c>
    </row>
    <row r="112" spans="2:58" ht="15.75" thickBot="1" x14ac:dyDescent="0.3">
      <c r="B112" s="45" t="s">
        <v>297</v>
      </c>
      <c r="D112" s="24" t="s">
        <v>298</v>
      </c>
      <c r="P112" s="2" t="s">
        <v>474</v>
      </c>
      <c r="AZ112" s="86" t="str">
        <f t="shared" si="2"/>
        <v>SUNO-1300</v>
      </c>
      <c r="BA112" s="87" t="s">
        <v>130</v>
      </c>
      <c r="BB112" s="87">
        <v>1300</v>
      </c>
      <c r="BC112" s="87">
        <f t="shared" si="3"/>
        <v>130</v>
      </c>
      <c r="BD112" s="54" t="s">
        <v>389</v>
      </c>
      <c r="BE112" s="87" t="s">
        <v>348</v>
      </c>
      <c r="BF112" s="87">
        <v>0</v>
      </c>
    </row>
    <row r="113" spans="2:58" x14ac:dyDescent="0.25">
      <c r="B113" s="45" t="s">
        <v>299</v>
      </c>
      <c r="D113" s="24" t="s">
        <v>300</v>
      </c>
      <c r="P113" s="2" t="s">
        <v>475</v>
      </c>
      <c r="AZ113" s="88" t="str">
        <f>CONCATENATE("KUFU","-",BB113)</f>
        <v>KUFU-70</v>
      </c>
      <c r="BA113" s="89" t="s">
        <v>130</v>
      </c>
      <c r="BB113" s="89">
        <v>70</v>
      </c>
      <c r="BC113" s="89">
        <f>BB113/10</f>
        <v>7</v>
      </c>
      <c r="BD113" s="89" t="s">
        <v>390</v>
      </c>
      <c r="BE113" s="89" t="s">
        <v>128</v>
      </c>
      <c r="BF113" s="89">
        <v>22</v>
      </c>
    </row>
    <row r="114" spans="2:58" x14ac:dyDescent="0.25">
      <c r="B114" s="45" t="s">
        <v>301</v>
      </c>
      <c r="D114" s="24" t="s">
        <v>302</v>
      </c>
      <c r="P114" s="2" t="s">
        <v>476</v>
      </c>
      <c r="AZ114" s="58" t="str">
        <f t="shared" ref="AZ114:AZ177" si="4">CONCATENATE("KUFU","-",BB114)</f>
        <v>KUFU-80</v>
      </c>
      <c r="BA114" s="54" t="s">
        <v>130</v>
      </c>
      <c r="BB114" s="54">
        <v>80</v>
      </c>
      <c r="BC114" s="54">
        <f t="shared" ref="BC114:BC177" si="5">BB114/10</f>
        <v>8</v>
      </c>
      <c r="BD114" s="89" t="s">
        <v>390</v>
      </c>
      <c r="BE114" s="54" t="s">
        <v>128</v>
      </c>
      <c r="BF114" s="54">
        <v>22</v>
      </c>
    </row>
    <row r="115" spans="2:58" x14ac:dyDescent="0.25">
      <c r="B115" s="45" t="s">
        <v>303</v>
      </c>
      <c r="D115" s="24" t="s">
        <v>304</v>
      </c>
      <c r="P115" s="2" t="s">
        <v>477</v>
      </c>
      <c r="AZ115" s="58" t="str">
        <f t="shared" si="4"/>
        <v>KUFU-90</v>
      </c>
      <c r="BA115" s="54" t="s">
        <v>130</v>
      </c>
      <c r="BB115" s="54">
        <v>90</v>
      </c>
      <c r="BC115" s="54">
        <f t="shared" si="5"/>
        <v>9</v>
      </c>
      <c r="BD115" s="89" t="s">
        <v>390</v>
      </c>
      <c r="BE115" s="54" t="s">
        <v>128</v>
      </c>
      <c r="BF115" s="54">
        <v>22</v>
      </c>
    </row>
    <row r="116" spans="2:58" x14ac:dyDescent="0.25">
      <c r="B116" s="45" t="s">
        <v>305</v>
      </c>
      <c r="D116" s="24" t="s">
        <v>306</v>
      </c>
      <c r="P116" s="2" t="s">
        <v>478</v>
      </c>
      <c r="AZ116" s="58" t="str">
        <f t="shared" si="4"/>
        <v>KUFU-100</v>
      </c>
      <c r="BA116" s="54" t="s">
        <v>130</v>
      </c>
      <c r="BB116" s="54">
        <v>100</v>
      </c>
      <c r="BC116" s="54">
        <f t="shared" si="5"/>
        <v>10</v>
      </c>
      <c r="BD116" s="89" t="s">
        <v>390</v>
      </c>
      <c r="BE116" s="54" t="s">
        <v>128</v>
      </c>
      <c r="BF116" s="54">
        <v>22</v>
      </c>
    </row>
    <row r="117" spans="2:58" x14ac:dyDescent="0.25">
      <c r="B117" s="45" t="s">
        <v>307</v>
      </c>
      <c r="D117" s="24" t="s">
        <v>308</v>
      </c>
      <c r="P117" s="2" t="s">
        <v>479</v>
      </c>
      <c r="AZ117" s="58" t="str">
        <f t="shared" si="4"/>
        <v>KUFU-110</v>
      </c>
      <c r="BA117" s="54" t="s">
        <v>130</v>
      </c>
      <c r="BB117" s="54">
        <v>110</v>
      </c>
      <c r="BC117" s="54">
        <f t="shared" si="5"/>
        <v>11</v>
      </c>
      <c r="BD117" s="89" t="s">
        <v>390</v>
      </c>
      <c r="BE117" s="54" t="s">
        <v>128</v>
      </c>
      <c r="BF117" s="54">
        <v>22</v>
      </c>
    </row>
    <row r="118" spans="2:58" x14ac:dyDescent="0.25">
      <c r="B118" s="45" t="s">
        <v>309</v>
      </c>
      <c r="D118" s="24" t="s">
        <v>310</v>
      </c>
      <c r="P118" s="2" t="s">
        <v>480</v>
      </c>
      <c r="AZ118" s="58" t="str">
        <f t="shared" si="4"/>
        <v>KUFU-120</v>
      </c>
      <c r="BA118" s="54" t="s">
        <v>130</v>
      </c>
      <c r="BB118" s="54">
        <v>120</v>
      </c>
      <c r="BC118" s="54">
        <f t="shared" si="5"/>
        <v>12</v>
      </c>
      <c r="BD118" s="89" t="s">
        <v>390</v>
      </c>
      <c r="BE118" s="54" t="s">
        <v>128</v>
      </c>
      <c r="BF118" s="54">
        <v>22</v>
      </c>
    </row>
    <row r="119" spans="2:58" x14ac:dyDescent="0.25">
      <c r="B119" s="45" t="s">
        <v>311</v>
      </c>
      <c r="D119" s="24" t="s">
        <v>312</v>
      </c>
      <c r="P119" s="2" t="s">
        <v>481</v>
      </c>
      <c r="AZ119" s="58" t="str">
        <f t="shared" si="4"/>
        <v>KUFU-130</v>
      </c>
      <c r="BA119" s="54" t="s">
        <v>130</v>
      </c>
      <c r="BB119" s="54">
        <v>130</v>
      </c>
      <c r="BC119" s="54">
        <f t="shared" si="5"/>
        <v>13</v>
      </c>
      <c r="BD119" s="89" t="s">
        <v>390</v>
      </c>
      <c r="BE119" s="54" t="s">
        <v>128</v>
      </c>
      <c r="BF119" s="54">
        <v>22</v>
      </c>
    </row>
    <row r="120" spans="2:58" x14ac:dyDescent="0.25">
      <c r="B120" s="45" t="s">
        <v>313</v>
      </c>
      <c r="D120" s="24" t="s">
        <v>314</v>
      </c>
      <c r="P120" s="2" t="s">
        <v>482</v>
      </c>
      <c r="AZ120" s="58" t="str">
        <f t="shared" si="4"/>
        <v>KUFU-140</v>
      </c>
      <c r="BA120" s="54" t="s">
        <v>130</v>
      </c>
      <c r="BB120" s="54">
        <v>140</v>
      </c>
      <c r="BC120" s="54">
        <f t="shared" si="5"/>
        <v>14</v>
      </c>
      <c r="BD120" s="89" t="s">
        <v>390</v>
      </c>
      <c r="BE120" s="54" t="s">
        <v>128</v>
      </c>
      <c r="BF120" s="54">
        <v>22</v>
      </c>
    </row>
    <row r="121" spans="2:58" x14ac:dyDescent="0.25">
      <c r="B121" s="45" t="s">
        <v>315</v>
      </c>
      <c r="D121" s="24" t="s">
        <v>316</v>
      </c>
      <c r="AZ121" s="58" t="str">
        <f t="shared" si="4"/>
        <v>KUFU-150</v>
      </c>
      <c r="BA121" s="54" t="s">
        <v>130</v>
      </c>
      <c r="BB121" s="54">
        <v>150</v>
      </c>
      <c r="BC121" s="54">
        <f t="shared" si="5"/>
        <v>15</v>
      </c>
      <c r="BD121" s="89" t="s">
        <v>390</v>
      </c>
      <c r="BE121" s="54" t="s">
        <v>128</v>
      </c>
      <c r="BF121" s="54">
        <v>22</v>
      </c>
    </row>
    <row r="122" spans="2:58" x14ac:dyDescent="0.25">
      <c r="B122" s="45" t="s">
        <v>317</v>
      </c>
      <c r="D122" s="24" t="s">
        <v>318</v>
      </c>
      <c r="AZ122" s="58" t="str">
        <f t="shared" si="4"/>
        <v>KUFU-160</v>
      </c>
      <c r="BA122" s="54" t="s">
        <v>130</v>
      </c>
      <c r="BB122" s="54">
        <v>160</v>
      </c>
      <c r="BC122" s="54">
        <f t="shared" si="5"/>
        <v>16</v>
      </c>
      <c r="BD122" s="89" t="s">
        <v>390</v>
      </c>
      <c r="BE122" s="54" t="s">
        <v>128</v>
      </c>
      <c r="BF122" s="54">
        <v>22</v>
      </c>
    </row>
    <row r="123" spans="2:58" x14ac:dyDescent="0.25">
      <c r="B123" s="45" t="s">
        <v>319</v>
      </c>
      <c r="D123" s="24" t="s">
        <v>320</v>
      </c>
      <c r="AZ123" s="58" t="str">
        <f t="shared" si="4"/>
        <v>KUFU-170</v>
      </c>
      <c r="BA123" s="54" t="s">
        <v>130</v>
      </c>
      <c r="BB123" s="54">
        <v>170</v>
      </c>
      <c r="BC123" s="54">
        <f t="shared" si="5"/>
        <v>17</v>
      </c>
      <c r="BD123" s="89" t="s">
        <v>390</v>
      </c>
      <c r="BE123" s="54" t="s">
        <v>128</v>
      </c>
      <c r="BF123" s="54">
        <v>22</v>
      </c>
    </row>
    <row r="124" spans="2:58" x14ac:dyDescent="0.25">
      <c r="B124" s="45" t="s">
        <v>321</v>
      </c>
      <c r="D124" s="24" t="s">
        <v>322</v>
      </c>
      <c r="AZ124" s="58" t="str">
        <f t="shared" si="4"/>
        <v>KUFU-180</v>
      </c>
      <c r="BA124" s="54" t="s">
        <v>130</v>
      </c>
      <c r="BB124" s="54">
        <v>180</v>
      </c>
      <c r="BC124" s="54">
        <f t="shared" si="5"/>
        <v>18</v>
      </c>
      <c r="BD124" s="89" t="s">
        <v>390</v>
      </c>
      <c r="BE124" s="54" t="s">
        <v>128</v>
      </c>
      <c r="BF124" s="54">
        <v>22</v>
      </c>
    </row>
    <row r="125" spans="2:58" x14ac:dyDescent="0.25">
      <c r="B125" s="45" t="s">
        <v>323</v>
      </c>
      <c r="AZ125" s="58" t="str">
        <f t="shared" si="4"/>
        <v>KUFU-190</v>
      </c>
      <c r="BA125" s="54" t="s">
        <v>130</v>
      </c>
      <c r="BB125" s="54">
        <v>190</v>
      </c>
      <c r="BC125" s="54">
        <f t="shared" si="5"/>
        <v>19</v>
      </c>
      <c r="BD125" s="89" t="s">
        <v>390</v>
      </c>
      <c r="BE125" s="54" t="s">
        <v>128</v>
      </c>
      <c r="BF125" s="54">
        <v>22</v>
      </c>
    </row>
    <row r="126" spans="2:58" x14ac:dyDescent="0.25">
      <c r="B126" s="45" t="s">
        <v>324</v>
      </c>
      <c r="AZ126" s="58" t="str">
        <f t="shared" si="4"/>
        <v>KUFU-200</v>
      </c>
      <c r="BA126" s="54" t="s">
        <v>130</v>
      </c>
      <c r="BB126" s="54">
        <v>200</v>
      </c>
      <c r="BC126" s="54">
        <f t="shared" si="5"/>
        <v>20</v>
      </c>
      <c r="BD126" s="89" t="s">
        <v>390</v>
      </c>
      <c r="BE126" s="54" t="s">
        <v>128</v>
      </c>
      <c r="BF126" s="54">
        <v>24</v>
      </c>
    </row>
    <row r="127" spans="2:58" x14ac:dyDescent="0.25">
      <c r="B127" s="45" t="s">
        <v>325</v>
      </c>
      <c r="AZ127" s="58" t="str">
        <f t="shared" si="4"/>
        <v>KUFU-210</v>
      </c>
      <c r="BA127" s="54" t="s">
        <v>130</v>
      </c>
      <c r="BB127" s="54">
        <v>210</v>
      </c>
      <c r="BC127" s="54">
        <f t="shared" si="5"/>
        <v>21</v>
      </c>
      <c r="BD127" s="89" t="s">
        <v>390</v>
      </c>
      <c r="BE127" s="54" t="s">
        <v>128</v>
      </c>
      <c r="BF127" s="54">
        <v>24</v>
      </c>
    </row>
    <row r="128" spans="2:58" x14ac:dyDescent="0.25">
      <c r="B128" s="45" t="s">
        <v>326</v>
      </c>
      <c r="AZ128" s="58" t="str">
        <f t="shared" si="4"/>
        <v>KUFU-220</v>
      </c>
      <c r="BA128" s="54" t="s">
        <v>130</v>
      </c>
      <c r="BB128" s="54">
        <v>220</v>
      </c>
      <c r="BC128" s="54">
        <f t="shared" si="5"/>
        <v>22</v>
      </c>
      <c r="BD128" s="89" t="s">
        <v>390</v>
      </c>
      <c r="BE128" s="54" t="s">
        <v>128</v>
      </c>
      <c r="BF128" s="54">
        <v>24</v>
      </c>
    </row>
    <row r="129" spans="2:58" x14ac:dyDescent="0.25">
      <c r="B129" s="45" t="s">
        <v>327</v>
      </c>
      <c r="AZ129" s="58" t="str">
        <f t="shared" si="4"/>
        <v>KUFU-230</v>
      </c>
      <c r="BA129" s="54" t="s">
        <v>130</v>
      </c>
      <c r="BB129" s="54">
        <v>230</v>
      </c>
      <c r="BC129" s="54">
        <f t="shared" si="5"/>
        <v>23</v>
      </c>
      <c r="BD129" s="89" t="s">
        <v>390</v>
      </c>
      <c r="BE129" s="54" t="s">
        <v>128</v>
      </c>
      <c r="BF129" s="54">
        <v>24</v>
      </c>
    </row>
    <row r="130" spans="2:58" x14ac:dyDescent="0.25">
      <c r="B130" s="45" t="s">
        <v>328</v>
      </c>
      <c r="AZ130" s="58" t="str">
        <f t="shared" si="4"/>
        <v>KUFU-240</v>
      </c>
      <c r="BA130" s="54" t="s">
        <v>130</v>
      </c>
      <c r="BB130" s="54">
        <v>240</v>
      </c>
      <c r="BC130" s="54">
        <f t="shared" si="5"/>
        <v>24</v>
      </c>
      <c r="BD130" s="89" t="s">
        <v>390</v>
      </c>
      <c r="BE130" s="54" t="s">
        <v>128</v>
      </c>
      <c r="BF130" s="54">
        <v>24</v>
      </c>
    </row>
    <row r="131" spans="2:58" x14ac:dyDescent="0.25">
      <c r="B131" s="45" t="s">
        <v>329</v>
      </c>
      <c r="AZ131" s="58" t="str">
        <f t="shared" si="4"/>
        <v>KUFU-250</v>
      </c>
      <c r="BA131" s="54" t="s">
        <v>130</v>
      </c>
      <c r="BB131" s="54">
        <v>250</v>
      </c>
      <c r="BC131" s="54">
        <f t="shared" si="5"/>
        <v>25</v>
      </c>
      <c r="BD131" s="89" t="s">
        <v>390</v>
      </c>
      <c r="BE131" s="54" t="s">
        <v>128</v>
      </c>
      <c r="BF131" s="54">
        <v>24</v>
      </c>
    </row>
    <row r="132" spans="2:58" x14ac:dyDescent="0.25">
      <c r="B132" s="45" t="s">
        <v>330</v>
      </c>
      <c r="AZ132" s="58" t="str">
        <f t="shared" si="4"/>
        <v>KUFU-260</v>
      </c>
      <c r="BA132" s="54" t="s">
        <v>130</v>
      </c>
      <c r="BB132" s="54">
        <v>260</v>
      </c>
      <c r="BC132" s="54">
        <f t="shared" si="5"/>
        <v>26</v>
      </c>
      <c r="BD132" s="89" t="s">
        <v>390</v>
      </c>
      <c r="BE132" s="54" t="s">
        <v>128</v>
      </c>
      <c r="BF132" s="54">
        <v>24</v>
      </c>
    </row>
    <row r="133" spans="2:58" x14ac:dyDescent="0.25">
      <c r="B133" s="45" t="s">
        <v>331</v>
      </c>
      <c r="AZ133" s="58" t="str">
        <f t="shared" si="4"/>
        <v>KUFU-280</v>
      </c>
      <c r="BA133" s="54" t="s">
        <v>130</v>
      </c>
      <c r="BB133" s="54">
        <v>280</v>
      </c>
      <c r="BC133" s="54">
        <f t="shared" si="5"/>
        <v>28</v>
      </c>
      <c r="BD133" s="89" t="s">
        <v>390</v>
      </c>
      <c r="BE133" s="54" t="s">
        <v>128</v>
      </c>
      <c r="BF133" s="54">
        <v>24</v>
      </c>
    </row>
    <row r="134" spans="2:58" x14ac:dyDescent="0.25">
      <c r="B134" s="45" t="s">
        <v>332</v>
      </c>
      <c r="AZ134" s="58" t="str">
        <f t="shared" si="4"/>
        <v>KUFU-300</v>
      </c>
      <c r="BA134" s="54" t="s">
        <v>130</v>
      </c>
      <c r="BB134" s="54">
        <v>300</v>
      </c>
      <c r="BC134" s="54">
        <f t="shared" si="5"/>
        <v>30</v>
      </c>
      <c r="BD134" s="89" t="s">
        <v>390</v>
      </c>
      <c r="BE134" s="54" t="s">
        <v>128</v>
      </c>
      <c r="BF134" s="54">
        <v>24</v>
      </c>
    </row>
    <row r="135" spans="2:58" x14ac:dyDescent="0.25">
      <c r="B135" s="45" t="s">
        <v>333</v>
      </c>
      <c r="AZ135" s="58" t="str">
        <f t="shared" si="4"/>
        <v>KUFU-320</v>
      </c>
      <c r="BA135" s="54" t="s">
        <v>130</v>
      </c>
      <c r="BB135" s="54">
        <v>320</v>
      </c>
      <c r="BC135" s="54">
        <f t="shared" si="5"/>
        <v>32</v>
      </c>
      <c r="BD135" s="89" t="s">
        <v>390</v>
      </c>
      <c r="BE135" s="54" t="s">
        <v>128</v>
      </c>
      <c r="BF135" s="54">
        <v>26</v>
      </c>
    </row>
    <row r="136" spans="2:58" x14ac:dyDescent="0.25">
      <c r="B136" s="45" t="s">
        <v>334</v>
      </c>
      <c r="AZ136" s="58" t="str">
        <f t="shared" si="4"/>
        <v>KUFU-340</v>
      </c>
      <c r="BA136" s="54" t="s">
        <v>130</v>
      </c>
      <c r="BB136" s="54">
        <v>340</v>
      </c>
      <c r="BC136" s="54">
        <f t="shared" si="5"/>
        <v>34</v>
      </c>
      <c r="BD136" s="89" t="s">
        <v>390</v>
      </c>
      <c r="BE136" s="54" t="s">
        <v>128</v>
      </c>
      <c r="BF136" s="54">
        <v>26</v>
      </c>
    </row>
    <row r="137" spans="2:58" x14ac:dyDescent="0.25">
      <c r="B137" s="45" t="s">
        <v>335</v>
      </c>
      <c r="AZ137" s="58" t="str">
        <f t="shared" si="4"/>
        <v>KUFU-360</v>
      </c>
      <c r="BA137" s="54" t="s">
        <v>130</v>
      </c>
      <c r="BB137" s="54">
        <v>360</v>
      </c>
      <c r="BC137" s="54">
        <f t="shared" si="5"/>
        <v>36</v>
      </c>
      <c r="BD137" s="89" t="s">
        <v>390</v>
      </c>
      <c r="BE137" s="54" t="s">
        <v>128</v>
      </c>
      <c r="BF137" s="54">
        <v>26</v>
      </c>
    </row>
    <row r="138" spans="2:58" x14ac:dyDescent="0.25">
      <c r="B138" s="45" t="s">
        <v>336</v>
      </c>
      <c r="AZ138" s="58" t="str">
        <f t="shared" si="4"/>
        <v>KUFU-380</v>
      </c>
      <c r="BA138" s="54" t="s">
        <v>130</v>
      </c>
      <c r="BB138" s="54">
        <v>380</v>
      </c>
      <c r="BC138" s="54">
        <f t="shared" si="5"/>
        <v>38</v>
      </c>
      <c r="BD138" s="89" t="s">
        <v>390</v>
      </c>
      <c r="BE138" s="54" t="s">
        <v>128</v>
      </c>
      <c r="BF138" s="54">
        <v>26</v>
      </c>
    </row>
    <row r="139" spans="2:58" x14ac:dyDescent="0.25">
      <c r="B139" s="45" t="s">
        <v>337</v>
      </c>
      <c r="AZ139" s="58" t="str">
        <f t="shared" si="4"/>
        <v>KUFU-400</v>
      </c>
      <c r="BA139" s="54" t="s">
        <v>130</v>
      </c>
      <c r="BB139" s="54">
        <v>400</v>
      </c>
      <c r="BC139" s="54">
        <f t="shared" si="5"/>
        <v>40</v>
      </c>
      <c r="BD139" s="89" t="s">
        <v>390</v>
      </c>
      <c r="BE139" s="54" t="s">
        <v>128</v>
      </c>
      <c r="BF139" s="54">
        <v>26</v>
      </c>
    </row>
    <row r="140" spans="2:58" x14ac:dyDescent="0.25">
      <c r="B140" s="45" t="s">
        <v>338</v>
      </c>
      <c r="AZ140" s="58" t="str">
        <f t="shared" si="4"/>
        <v>KUFU-420</v>
      </c>
      <c r="BA140" s="54" t="s">
        <v>130</v>
      </c>
      <c r="BB140" s="54">
        <v>420</v>
      </c>
      <c r="BC140" s="54">
        <f t="shared" si="5"/>
        <v>42</v>
      </c>
      <c r="BD140" s="89" t="s">
        <v>390</v>
      </c>
      <c r="BE140" s="54" t="s">
        <v>128</v>
      </c>
      <c r="BF140" s="54">
        <v>24</v>
      </c>
    </row>
    <row r="141" spans="2:58" x14ac:dyDescent="0.25">
      <c r="B141" s="45" t="s">
        <v>339</v>
      </c>
      <c r="AZ141" s="58" t="str">
        <f t="shared" si="4"/>
        <v>KUFU-440</v>
      </c>
      <c r="BA141" s="54" t="s">
        <v>130</v>
      </c>
      <c r="BB141" s="54">
        <v>440</v>
      </c>
      <c r="BC141" s="54">
        <f t="shared" si="5"/>
        <v>44</v>
      </c>
      <c r="BD141" s="89" t="s">
        <v>390</v>
      </c>
      <c r="BE141" s="54" t="s">
        <v>128</v>
      </c>
      <c r="BF141" s="54">
        <v>24</v>
      </c>
    </row>
    <row r="142" spans="2:58" x14ac:dyDescent="0.25">
      <c r="B142" s="45" t="s">
        <v>340</v>
      </c>
      <c r="AZ142" s="58" t="str">
        <f t="shared" si="4"/>
        <v>KUFU-460</v>
      </c>
      <c r="BA142" s="54" t="s">
        <v>130</v>
      </c>
      <c r="BB142" s="54">
        <v>460</v>
      </c>
      <c r="BC142" s="54">
        <f t="shared" si="5"/>
        <v>46</v>
      </c>
      <c r="BD142" s="89" t="s">
        <v>390</v>
      </c>
      <c r="BE142" s="54" t="s">
        <v>128</v>
      </c>
      <c r="BF142" s="54">
        <v>24</v>
      </c>
    </row>
    <row r="143" spans="2:58" x14ac:dyDescent="0.25">
      <c r="B143" s="45" t="s">
        <v>341</v>
      </c>
      <c r="AZ143" s="58" t="str">
        <f t="shared" si="4"/>
        <v>KUFU-480</v>
      </c>
      <c r="BA143" s="54" t="s">
        <v>130</v>
      </c>
      <c r="BB143" s="54">
        <v>480</v>
      </c>
      <c r="BC143" s="54">
        <f t="shared" si="5"/>
        <v>48</v>
      </c>
      <c r="BD143" s="89" t="s">
        <v>390</v>
      </c>
      <c r="BE143" s="54" t="s">
        <v>128</v>
      </c>
      <c r="BF143" s="54">
        <v>24</v>
      </c>
    </row>
    <row r="144" spans="2:58" x14ac:dyDescent="0.25">
      <c r="AZ144" s="58" t="str">
        <f t="shared" si="4"/>
        <v>KUFU-500</v>
      </c>
      <c r="BA144" s="54" t="s">
        <v>130</v>
      </c>
      <c r="BB144" s="54">
        <v>500</v>
      </c>
      <c r="BC144" s="54">
        <f t="shared" si="5"/>
        <v>50</v>
      </c>
      <c r="BD144" s="89" t="s">
        <v>390</v>
      </c>
      <c r="BE144" s="54" t="s">
        <v>128</v>
      </c>
      <c r="BF144" s="54">
        <v>24</v>
      </c>
    </row>
    <row r="145" spans="52:58" x14ac:dyDescent="0.25">
      <c r="AZ145" s="58" t="str">
        <f t="shared" si="4"/>
        <v>KUFU-520</v>
      </c>
      <c r="BA145" s="54" t="s">
        <v>130</v>
      </c>
      <c r="BB145" s="54">
        <v>520</v>
      </c>
      <c r="BC145" s="54">
        <f t="shared" si="5"/>
        <v>52</v>
      </c>
      <c r="BD145" s="89" t="s">
        <v>390</v>
      </c>
      <c r="BE145" s="54" t="s">
        <v>128</v>
      </c>
      <c r="BF145" s="54">
        <v>24</v>
      </c>
    </row>
    <row r="146" spans="52:58" x14ac:dyDescent="0.25">
      <c r="AZ146" s="58" t="str">
        <f t="shared" si="4"/>
        <v>KUFU-540</v>
      </c>
      <c r="BA146" s="54" t="s">
        <v>130</v>
      </c>
      <c r="BB146" s="54">
        <v>540</v>
      </c>
      <c r="BC146" s="54">
        <f t="shared" si="5"/>
        <v>54</v>
      </c>
      <c r="BD146" s="89" t="s">
        <v>390</v>
      </c>
      <c r="BE146" s="54" t="s">
        <v>128</v>
      </c>
      <c r="BF146" s="54">
        <v>24</v>
      </c>
    </row>
    <row r="147" spans="52:58" x14ac:dyDescent="0.25">
      <c r="AZ147" s="58" t="str">
        <f t="shared" si="4"/>
        <v>KUFU-550</v>
      </c>
      <c r="BA147" s="54" t="s">
        <v>130</v>
      </c>
      <c r="BB147" s="54">
        <v>550</v>
      </c>
      <c r="BC147" s="54">
        <f t="shared" si="5"/>
        <v>55</v>
      </c>
      <c r="BD147" s="89" t="s">
        <v>390</v>
      </c>
      <c r="BE147" s="54" t="s">
        <v>128</v>
      </c>
      <c r="BF147" s="54">
        <v>28</v>
      </c>
    </row>
    <row r="148" spans="52:58" x14ac:dyDescent="0.25">
      <c r="AZ148" s="58" t="str">
        <f t="shared" si="4"/>
        <v>KUFU-560</v>
      </c>
      <c r="BA148" s="54" t="s">
        <v>130</v>
      </c>
      <c r="BB148" s="54">
        <v>560</v>
      </c>
      <c r="BC148" s="54">
        <f t="shared" si="5"/>
        <v>56</v>
      </c>
      <c r="BD148" s="89" t="s">
        <v>390</v>
      </c>
      <c r="BE148" s="54" t="s">
        <v>128</v>
      </c>
      <c r="BF148" s="54">
        <v>28</v>
      </c>
    </row>
    <row r="149" spans="52:58" x14ac:dyDescent="0.25">
      <c r="AZ149" s="58" t="str">
        <f t="shared" si="4"/>
        <v>KUFU-570</v>
      </c>
      <c r="BA149" s="54" t="s">
        <v>130</v>
      </c>
      <c r="BB149" s="54">
        <v>570</v>
      </c>
      <c r="BC149" s="54">
        <f t="shared" si="5"/>
        <v>57</v>
      </c>
      <c r="BD149" s="89" t="s">
        <v>390</v>
      </c>
      <c r="BE149" s="54" t="s">
        <v>128</v>
      </c>
      <c r="BF149" s="54">
        <v>28</v>
      </c>
    </row>
    <row r="150" spans="52:58" x14ac:dyDescent="0.25">
      <c r="AZ150" s="58" t="str">
        <f t="shared" si="4"/>
        <v>KUFU-580</v>
      </c>
      <c r="BA150" s="54" t="s">
        <v>130</v>
      </c>
      <c r="BB150" s="54">
        <v>580</v>
      </c>
      <c r="BC150" s="54">
        <f t="shared" si="5"/>
        <v>58</v>
      </c>
      <c r="BD150" s="89" t="s">
        <v>390</v>
      </c>
      <c r="BE150" s="54" t="s">
        <v>128</v>
      </c>
      <c r="BF150" s="54">
        <v>28</v>
      </c>
    </row>
    <row r="151" spans="52:58" x14ac:dyDescent="0.25">
      <c r="AZ151" s="58" t="str">
        <f t="shared" si="4"/>
        <v>KUFU-590</v>
      </c>
      <c r="BA151" s="54" t="s">
        <v>130</v>
      </c>
      <c r="BB151" s="54">
        <v>590</v>
      </c>
      <c r="BC151" s="54">
        <f t="shared" si="5"/>
        <v>59</v>
      </c>
      <c r="BD151" s="89" t="s">
        <v>390</v>
      </c>
      <c r="BE151" s="54" t="s">
        <v>128</v>
      </c>
      <c r="BF151" s="54">
        <v>28</v>
      </c>
    </row>
    <row r="152" spans="52:58" x14ac:dyDescent="0.25">
      <c r="AZ152" s="58" t="str">
        <f t="shared" si="4"/>
        <v>KUFU-600</v>
      </c>
      <c r="BA152" s="54" t="s">
        <v>130</v>
      </c>
      <c r="BB152" s="54">
        <v>600</v>
      </c>
      <c r="BC152" s="54">
        <f t="shared" si="5"/>
        <v>60</v>
      </c>
      <c r="BD152" s="89" t="s">
        <v>390</v>
      </c>
      <c r="BE152" s="54" t="s">
        <v>128</v>
      </c>
      <c r="BF152" s="54">
        <v>28</v>
      </c>
    </row>
    <row r="153" spans="52:58" x14ac:dyDescent="0.25">
      <c r="AZ153" s="58" t="str">
        <f t="shared" si="4"/>
        <v>KUFU-610</v>
      </c>
      <c r="BA153" s="54" t="s">
        <v>130</v>
      </c>
      <c r="BB153" s="54">
        <v>610</v>
      </c>
      <c r="BC153" s="54">
        <f t="shared" si="5"/>
        <v>61</v>
      </c>
      <c r="BD153" s="89" t="s">
        <v>390</v>
      </c>
      <c r="BE153" s="54" t="s">
        <v>128</v>
      </c>
      <c r="BF153" s="54">
        <v>28</v>
      </c>
    </row>
    <row r="154" spans="52:58" x14ac:dyDescent="0.25">
      <c r="AZ154" s="58" t="str">
        <f t="shared" si="4"/>
        <v>KUFU-620</v>
      </c>
      <c r="BA154" s="54" t="s">
        <v>130</v>
      </c>
      <c r="BB154" s="54">
        <v>620</v>
      </c>
      <c r="BC154" s="54">
        <f t="shared" si="5"/>
        <v>62</v>
      </c>
      <c r="BD154" s="89" t="s">
        <v>390</v>
      </c>
      <c r="BE154" s="54" t="s">
        <v>128</v>
      </c>
      <c r="BF154" s="54">
        <v>28</v>
      </c>
    </row>
    <row r="155" spans="52:58" x14ac:dyDescent="0.25">
      <c r="AZ155" s="58" t="str">
        <f t="shared" si="4"/>
        <v>KUFU-630</v>
      </c>
      <c r="BA155" s="54" t="s">
        <v>130</v>
      </c>
      <c r="BB155" s="54">
        <v>630</v>
      </c>
      <c r="BC155" s="54">
        <f t="shared" si="5"/>
        <v>63</v>
      </c>
      <c r="BD155" s="89" t="s">
        <v>390</v>
      </c>
      <c r="BE155" s="54" t="s">
        <v>128</v>
      </c>
      <c r="BF155" s="54">
        <v>28</v>
      </c>
    </row>
    <row r="156" spans="52:58" x14ac:dyDescent="0.25">
      <c r="AZ156" s="58" t="str">
        <f t="shared" si="4"/>
        <v>KUFU-640</v>
      </c>
      <c r="BA156" s="54" t="s">
        <v>130</v>
      </c>
      <c r="BB156" s="54">
        <v>640</v>
      </c>
      <c r="BC156" s="54">
        <f t="shared" si="5"/>
        <v>64</v>
      </c>
      <c r="BD156" s="89" t="s">
        <v>390</v>
      </c>
      <c r="BE156" s="54" t="s">
        <v>128</v>
      </c>
      <c r="BF156" s="54">
        <v>28</v>
      </c>
    </row>
    <row r="157" spans="52:58" x14ac:dyDescent="0.25">
      <c r="AZ157" s="58" t="str">
        <f t="shared" si="4"/>
        <v>KUFU-650</v>
      </c>
      <c r="BA157" s="54" t="s">
        <v>130</v>
      </c>
      <c r="BB157" s="54">
        <v>650</v>
      </c>
      <c r="BC157" s="54">
        <f t="shared" si="5"/>
        <v>65</v>
      </c>
      <c r="BD157" s="89" t="s">
        <v>390</v>
      </c>
      <c r="BE157" s="54" t="s">
        <v>128</v>
      </c>
      <c r="BF157" s="54">
        <v>28</v>
      </c>
    </row>
    <row r="158" spans="52:58" x14ac:dyDescent="0.25">
      <c r="AZ158" s="58" t="str">
        <f t="shared" si="4"/>
        <v>KUFU-660</v>
      </c>
      <c r="BA158" s="54" t="s">
        <v>130</v>
      </c>
      <c r="BB158" s="54">
        <v>660</v>
      </c>
      <c r="BC158" s="54">
        <f t="shared" si="5"/>
        <v>66</v>
      </c>
      <c r="BD158" s="89" t="s">
        <v>390</v>
      </c>
      <c r="BE158" s="54" t="s">
        <v>128</v>
      </c>
      <c r="BF158" s="54">
        <v>28</v>
      </c>
    </row>
    <row r="159" spans="52:58" x14ac:dyDescent="0.25">
      <c r="AZ159" s="58" t="str">
        <f t="shared" si="4"/>
        <v>KUFU-670</v>
      </c>
      <c r="BA159" s="54" t="s">
        <v>130</v>
      </c>
      <c r="BB159" s="54">
        <v>670</v>
      </c>
      <c r="BC159" s="54">
        <f t="shared" si="5"/>
        <v>67</v>
      </c>
      <c r="BD159" s="89" t="s">
        <v>390</v>
      </c>
      <c r="BE159" s="54" t="s">
        <v>128</v>
      </c>
      <c r="BF159" s="54">
        <v>28</v>
      </c>
    </row>
    <row r="160" spans="52:58" x14ac:dyDescent="0.25">
      <c r="AZ160" s="58" t="str">
        <f t="shared" si="4"/>
        <v>KUFU-680</v>
      </c>
      <c r="BA160" s="54" t="s">
        <v>130</v>
      </c>
      <c r="BB160" s="54">
        <v>680</v>
      </c>
      <c r="BC160" s="54">
        <f t="shared" si="5"/>
        <v>68</v>
      </c>
      <c r="BD160" s="89" t="s">
        <v>390</v>
      </c>
      <c r="BE160" s="54" t="s">
        <v>128</v>
      </c>
      <c r="BF160" s="54">
        <v>28</v>
      </c>
    </row>
    <row r="161" spans="52:58" x14ac:dyDescent="0.25">
      <c r="AZ161" s="58" t="str">
        <f t="shared" si="4"/>
        <v>KUFU-690</v>
      </c>
      <c r="BA161" s="54" t="s">
        <v>130</v>
      </c>
      <c r="BB161" s="54">
        <v>690</v>
      </c>
      <c r="BC161" s="54">
        <f t="shared" si="5"/>
        <v>69</v>
      </c>
      <c r="BD161" s="89" t="s">
        <v>390</v>
      </c>
      <c r="BE161" s="54" t="s">
        <v>128</v>
      </c>
      <c r="BF161" s="54">
        <v>28</v>
      </c>
    </row>
    <row r="162" spans="52:58" x14ac:dyDescent="0.25">
      <c r="AZ162" s="58" t="str">
        <f t="shared" si="4"/>
        <v>KUFU-700</v>
      </c>
      <c r="BA162" s="54" t="s">
        <v>130</v>
      </c>
      <c r="BB162" s="54">
        <v>700</v>
      </c>
      <c r="BC162" s="54">
        <f t="shared" si="5"/>
        <v>70</v>
      </c>
      <c r="BD162" s="89" t="s">
        <v>390</v>
      </c>
      <c r="BE162" s="54" t="s">
        <v>128</v>
      </c>
      <c r="BF162" s="54">
        <v>28</v>
      </c>
    </row>
    <row r="163" spans="52:58" x14ac:dyDescent="0.25">
      <c r="AZ163" s="58" t="str">
        <f t="shared" si="4"/>
        <v>KUFU-710</v>
      </c>
      <c r="BA163" s="54" t="s">
        <v>130</v>
      </c>
      <c r="BB163" s="54">
        <v>710</v>
      </c>
      <c r="BC163" s="54">
        <f t="shared" si="5"/>
        <v>71</v>
      </c>
      <c r="BD163" s="89" t="s">
        <v>390</v>
      </c>
      <c r="BE163" s="54" t="s">
        <v>128</v>
      </c>
      <c r="BF163" s="54">
        <v>28</v>
      </c>
    </row>
    <row r="164" spans="52:58" x14ac:dyDescent="0.25">
      <c r="AZ164" s="58" t="str">
        <f t="shared" si="4"/>
        <v>KUFU-720</v>
      </c>
      <c r="BA164" s="54" t="s">
        <v>130</v>
      </c>
      <c r="BB164" s="54">
        <v>720</v>
      </c>
      <c r="BC164" s="54">
        <f t="shared" si="5"/>
        <v>72</v>
      </c>
      <c r="BD164" s="89" t="s">
        <v>390</v>
      </c>
      <c r="BE164" s="54" t="s">
        <v>128</v>
      </c>
      <c r="BF164" s="54">
        <v>28</v>
      </c>
    </row>
    <row r="165" spans="52:58" x14ac:dyDescent="0.25">
      <c r="AZ165" s="58" t="str">
        <f t="shared" si="4"/>
        <v>KUFU-730</v>
      </c>
      <c r="BA165" s="54" t="s">
        <v>130</v>
      </c>
      <c r="BB165" s="54">
        <v>730</v>
      </c>
      <c r="BC165" s="54">
        <f t="shared" si="5"/>
        <v>73</v>
      </c>
      <c r="BD165" s="89" t="s">
        <v>390</v>
      </c>
      <c r="BE165" s="54" t="s">
        <v>128</v>
      </c>
      <c r="BF165" s="54">
        <v>28</v>
      </c>
    </row>
    <row r="166" spans="52:58" x14ac:dyDescent="0.25">
      <c r="AZ166" s="58" t="str">
        <f t="shared" si="4"/>
        <v>KUFU-740</v>
      </c>
      <c r="BA166" s="54" t="s">
        <v>130</v>
      </c>
      <c r="BB166" s="54">
        <v>740</v>
      </c>
      <c r="BC166" s="54">
        <f t="shared" si="5"/>
        <v>74</v>
      </c>
      <c r="BD166" s="89" t="s">
        <v>390</v>
      </c>
      <c r="BE166" s="54" t="s">
        <v>128</v>
      </c>
      <c r="BF166" s="54">
        <v>28</v>
      </c>
    </row>
    <row r="167" spans="52:58" x14ac:dyDescent="0.25">
      <c r="AZ167" s="58" t="str">
        <f t="shared" si="4"/>
        <v>KUFU-750</v>
      </c>
      <c r="BA167" s="54" t="s">
        <v>130</v>
      </c>
      <c r="BB167" s="54">
        <v>750</v>
      </c>
      <c r="BC167" s="54">
        <f t="shared" si="5"/>
        <v>75</v>
      </c>
      <c r="BD167" s="89" t="s">
        <v>390</v>
      </c>
      <c r="BE167" s="54" t="s">
        <v>128</v>
      </c>
      <c r="BF167" s="54">
        <v>28</v>
      </c>
    </row>
    <row r="168" spans="52:58" x14ac:dyDescent="0.25">
      <c r="AZ168" s="58" t="str">
        <f t="shared" si="4"/>
        <v>KUFU-760</v>
      </c>
      <c r="BA168" s="54" t="s">
        <v>130</v>
      </c>
      <c r="BB168" s="54">
        <v>760</v>
      </c>
      <c r="BC168" s="54">
        <f t="shared" si="5"/>
        <v>76</v>
      </c>
      <c r="BD168" s="89" t="s">
        <v>390</v>
      </c>
      <c r="BE168" s="54" t="s">
        <v>128</v>
      </c>
      <c r="BF168" s="54">
        <v>28</v>
      </c>
    </row>
    <row r="169" spans="52:58" x14ac:dyDescent="0.25">
      <c r="AZ169" s="58" t="str">
        <f t="shared" si="4"/>
        <v>KUFU-770</v>
      </c>
      <c r="BA169" s="54" t="s">
        <v>130</v>
      </c>
      <c r="BB169" s="54">
        <v>770</v>
      </c>
      <c r="BC169" s="54">
        <f t="shared" si="5"/>
        <v>77</v>
      </c>
      <c r="BD169" s="89" t="s">
        <v>390</v>
      </c>
      <c r="BE169" s="54" t="s">
        <v>128</v>
      </c>
      <c r="BF169" s="54">
        <v>28</v>
      </c>
    </row>
    <row r="170" spans="52:58" x14ac:dyDescent="0.25">
      <c r="AZ170" s="58" t="str">
        <f t="shared" si="4"/>
        <v>KUFU-780</v>
      </c>
      <c r="BA170" s="54" t="s">
        <v>130</v>
      </c>
      <c r="BB170" s="54">
        <v>780</v>
      </c>
      <c r="BC170" s="54">
        <f t="shared" si="5"/>
        <v>78</v>
      </c>
      <c r="BD170" s="89" t="s">
        <v>390</v>
      </c>
      <c r="BE170" s="54" t="s">
        <v>128</v>
      </c>
      <c r="BF170" s="54">
        <v>28</v>
      </c>
    </row>
    <row r="171" spans="52:58" x14ac:dyDescent="0.25">
      <c r="AZ171" s="58" t="str">
        <f t="shared" si="4"/>
        <v>KUFU-790</v>
      </c>
      <c r="BA171" s="54" t="s">
        <v>130</v>
      </c>
      <c r="BB171" s="54">
        <v>790</v>
      </c>
      <c r="BC171" s="54">
        <f t="shared" si="5"/>
        <v>79</v>
      </c>
      <c r="BD171" s="89" t="s">
        <v>390</v>
      </c>
      <c r="BE171" s="54" t="s">
        <v>128</v>
      </c>
      <c r="BF171" s="54">
        <v>28</v>
      </c>
    </row>
    <row r="172" spans="52:58" x14ac:dyDescent="0.25">
      <c r="AZ172" s="58" t="str">
        <f t="shared" si="4"/>
        <v>KUFU-800</v>
      </c>
      <c r="BA172" s="54" t="s">
        <v>130</v>
      </c>
      <c r="BB172" s="54">
        <v>800</v>
      </c>
      <c r="BC172" s="54">
        <f t="shared" si="5"/>
        <v>80</v>
      </c>
      <c r="BD172" s="89" t="s">
        <v>390</v>
      </c>
      <c r="BE172" s="54" t="s">
        <v>128</v>
      </c>
      <c r="BF172" s="54">
        <v>28</v>
      </c>
    </row>
    <row r="173" spans="52:58" x14ac:dyDescent="0.25">
      <c r="AZ173" s="58" t="str">
        <f t="shared" si="4"/>
        <v>KUFU-810</v>
      </c>
      <c r="BA173" s="54" t="s">
        <v>130</v>
      </c>
      <c r="BB173" s="54">
        <v>810</v>
      </c>
      <c r="BC173" s="54">
        <f t="shared" si="5"/>
        <v>81</v>
      </c>
      <c r="BD173" s="89" t="s">
        <v>390</v>
      </c>
      <c r="BE173" s="54" t="s">
        <v>128</v>
      </c>
      <c r="BF173" s="54">
        <v>28</v>
      </c>
    </row>
    <row r="174" spans="52:58" x14ac:dyDescent="0.25">
      <c r="AZ174" s="58" t="str">
        <f t="shared" si="4"/>
        <v>KUFU-820</v>
      </c>
      <c r="BA174" s="54" t="s">
        <v>130</v>
      </c>
      <c r="BB174" s="54">
        <v>820</v>
      </c>
      <c r="BC174" s="54">
        <f t="shared" si="5"/>
        <v>82</v>
      </c>
      <c r="BD174" s="89" t="s">
        <v>390</v>
      </c>
      <c r="BE174" s="54" t="s">
        <v>128</v>
      </c>
      <c r="BF174" s="54">
        <v>28</v>
      </c>
    </row>
    <row r="175" spans="52:58" x14ac:dyDescent="0.25">
      <c r="AZ175" s="58" t="str">
        <f t="shared" si="4"/>
        <v>KUFU-830</v>
      </c>
      <c r="BA175" s="54" t="s">
        <v>130</v>
      </c>
      <c r="BB175" s="54">
        <v>830</v>
      </c>
      <c r="BC175" s="54">
        <f t="shared" si="5"/>
        <v>83</v>
      </c>
      <c r="BD175" s="89" t="s">
        <v>390</v>
      </c>
      <c r="BE175" s="54" t="s">
        <v>128</v>
      </c>
      <c r="BF175" s="54">
        <v>28</v>
      </c>
    </row>
    <row r="176" spans="52:58" x14ac:dyDescent="0.25">
      <c r="AZ176" s="58" t="str">
        <f t="shared" si="4"/>
        <v>KUFU-840</v>
      </c>
      <c r="BA176" s="54" t="s">
        <v>130</v>
      </c>
      <c r="BB176" s="54">
        <v>840</v>
      </c>
      <c r="BC176" s="54">
        <f t="shared" si="5"/>
        <v>84</v>
      </c>
      <c r="BD176" s="89" t="s">
        <v>390</v>
      </c>
      <c r="BE176" s="54" t="s">
        <v>128</v>
      </c>
      <c r="BF176" s="54">
        <v>28</v>
      </c>
    </row>
    <row r="177" spans="52:58" x14ac:dyDescent="0.25">
      <c r="AZ177" s="58" t="str">
        <f t="shared" si="4"/>
        <v>KUFU-850</v>
      </c>
      <c r="BA177" s="54" t="s">
        <v>130</v>
      </c>
      <c r="BB177" s="54">
        <v>850</v>
      </c>
      <c r="BC177" s="54">
        <f t="shared" si="5"/>
        <v>85</v>
      </c>
      <c r="BD177" s="89" t="s">
        <v>390</v>
      </c>
      <c r="BE177" s="54" t="s">
        <v>128</v>
      </c>
      <c r="BF177" s="54">
        <v>28</v>
      </c>
    </row>
    <row r="178" spans="52:58" x14ac:dyDescent="0.25">
      <c r="AZ178" s="58" t="str">
        <f t="shared" ref="AZ178:AZ202" si="6">CONCATENATE("KUFU","-",BB178)</f>
        <v>KUFU-860</v>
      </c>
      <c r="BA178" s="54" t="s">
        <v>130</v>
      </c>
      <c r="BB178" s="54">
        <v>860</v>
      </c>
      <c r="BC178" s="54">
        <f t="shared" ref="BC178:BC202" si="7">BB178/10</f>
        <v>86</v>
      </c>
      <c r="BD178" s="89" t="s">
        <v>390</v>
      </c>
      <c r="BE178" s="54" t="s">
        <v>128</v>
      </c>
      <c r="BF178" s="54">
        <v>28</v>
      </c>
    </row>
    <row r="179" spans="52:58" x14ac:dyDescent="0.25">
      <c r="AZ179" s="58" t="str">
        <f t="shared" si="6"/>
        <v>KUFU-870</v>
      </c>
      <c r="BA179" s="54" t="s">
        <v>130</v>
      </c>
      <c r="BB179" s="54">
        <v>870</v>
      </c>
      <c r="BC179" s="54">
        <f t="shared" si="7"/>
        <v>87</v>
      </c>
      <c r="BD179" s="89" t="s">
        <v>390</v>
      </c>
      <c r="BE179" s="54" t="s">
        <v>128</v>
      </c>
      <c r="BF179" s="54">
        <v>28</v>
      </c>
    </row>
    <row r="180" spans="52:58" x14ac:dyDescent="0.25">
      <c r="AZ180" s="58" t="str">
        <f t="shared" si="6"/>
        <v>KUFU-880</v>
      </c>
      <c r="BA180" s="54" t="s">
        <v>130</v>
      </c>
      <c r="BB180" s="54">
        <v>880</v>
      </c>
      <c r="BC180" s="54">
        <f t="shared" si="7"/>
        <v>88</v>
      </c>
      <c r="BD180" s="89" t="s">
        <v>390</v>
      </c>
      <c r="BE180" s="54" t="s">
        <v>128</v>
      </c>
      <c r="BF180" s="54">
        <v>28</v>
      </c>
    </row>
    <row r="181" spans="52:58" x14ac:dyDescent="0.25">
      <c r="AZ181" s="58" t="str">
        <f t="shared" si="6"/>
        <v>KUFU-890</v>
      </c>
      <c r="BA181" s="54" t="s">
        <v>130</v>
      </c>
      <c r="BB181" s="54">
        <v>890</v>
      </c>
      <c r="BC181" s="54">
        <f t="shared" si="7"/>
        <v>89</v>
      </c>
      <c r="BD181" s="89" t="s">
        <v>390</v>
      </c>
      <c r="BE181" s="54" t="s">
        <v>128</v>
      </c>
      <c r="BF181" s="54">
        <v>28</v>
      </c>
    </row>
    <row r="182" spans="52:58" x14ac:dyDescent="0.25">
      <c r="AZ182" s="58" t="str">
        <f t="shared" si="6"/>
        <v>KUFU-900</v>
      </c>
      <c r="BA182" s="54" t="s">
        <v>130</v>
      </c>
      <c r="BB182" s="54">
        <v>900</v>
      </c>
      <c r="BC182" s="54">
        <f t="shared" si="7"/>
        <v>90</v>
      </c>
      <c r="BD182" s="89" t="s">
        <v>390</v>
      </c>
      <c r="BE182" s="54" t="s">
        <v>128</v>
      </c>
      <c r="BF182" s="54">
        <v>28</v>
      </c>
    </row>
    <row r="183" spans="52:58" x14ac:dyDescent="0.25">
      <c r="AZ183" s="58" t="str">
        <f t="shared" si="6"/>
        <v>KUFU-910</v>
      </c>
      <c r="BA183" s="54" t="s">
        <v>130</v>
      </c>
      <c r="BB183" s="54">
        <v>910</v>
      </c>
      <c r="BC183" s="54">
        <f t="shared" si="7"/>
        <v>91</v>
      </c>
      <c r="BD183" s="89" t="s">
        <v>390</v>
      </c>
      <c r="BE183" s="54" t="s">
        <v>128</v>
      </c>
      <c r="BF183" s="54">
        <v>28</v>
      </c>
    </row>
    <row r="184" spans="52:58" x14ac:dyDescent="0.25">
      <c r="AZ184" s="58" t="str">
        <f t="shared" si="6"/>
        <v>KUFU-920</v>
      </c>
      <c r="BA184" s="54" t="s">
        <v>130</v>
      </c>
      <c r="BB184" s="54">
        <v>920</v>
      </c>
      <c r="BC184" s="54">
        <f t="shared" si="7"/>
        <v>92</v>
      </c>
      <c r="BD184" s="89" t="s">
        <v>390</v>
      </c>
      <c r="BE184" s="54" t="s">
        <v>128</v>
      </c>
      <c r="BF184" s="54">
        <v>28</v>
      </c>
    </row>
    <row r="185" spans="52:58" x14ac:dyDescent="0.25">
      <c r="AZ185" s="58" t="str">
        <f t="shared" si="6"/>
        <v>KUFU-930</v>
      </c>
      <c r="BA185" s="54" t="s">
        <v>130</v>
      </c>
      <c r="BB185" s="54">
        <v>930</v>
      </c>
      <c r="BC185" s="54">
        <f t="shared" si="7"/>
        <v>93</v>
      </c>
      <c r="BD185" s="89" t="s">
        <v>390</v>
      </c>
      <c r="BE185" s="54" t="s">
        <v>128</v>
      </c>
      <c r="BF185" s="54">
        <v>28</v>
      </c>
    </row>
    <row r="186" spans="52:58" x14ac:dyDescent="0.25">
      <c r="AZ186" s="58" t="str">
        <f t="shared" si="6"/>
        <v>KUFU-940</v>
      </c>
      <c r="BA186" s="54" t="s">
        <v>130</v>
      </c>
      <c r="BB186" s="54">
        <v>940</v>
      </c>
      <c r="BC186" s="54">
        <f t="shared" si="7"/>
        <v>94</v>
      </c>
      <c r="BD186" s="89" t="s">
        <v>390</v>
      </c>
      <c r="BE186" s="54" t="s">
        <v>128</v>
      </c>
      <c r="BF186" s="54">
        <v>28</v>
      </c>
    </row>
    <row r="187" spans="52:58" x14ac:dyDescent="0.25">
      <c r="AZ187" s="58" t="str">
        <f t="shared" si="6"/>
        <v>KUFU-950</v>
      </c>
      <c r="BA187" s="54" t="s">
        <v>130</v>
      </c>
      <c r="BB187" s="54">
        <v>950</v>
      </c>
      <c r="BC187" s="54">
        <f t="shared" si="7"/>
        <v>95</v>
      </c>
      <c r="BD187" s="89" t="s">
        <v>390</v>
      </c>
      <c r="BE187" s="54" t="s">
        <v>128</v>
      </c>
      <c r="BF187" s="54">
        <v>28</v>
      </c>
    </row>
    <row r="188" spans="52:58" x14ac:dyDescent="0.25">
      <c r="AZ188" s="58" t="str">
        <f t="shared" si="6"/>
        <v>KUFU-960</v>
      </c>
      <c r="BA188" s="54" t="s">
        <v>130</v>
      </c>
      <c r="BB188" s="54">
        <v>960</v>
      </c>
      <c r="BC188" s="54">
        <f t="shared" si="7"/>
        <v>96</v>
      </c>
      <c r="BD188" s="89" t="s">
        <v>390</v>
      </c>
      <c r="BE188" s="54" t="s">
        <v>128</v>
      </c>
      <c r="BF188" s="54">
        <v>28</v>
      </c>
    </row>
    <row r="189" spans="52:58" x14ac:dyDescent="0.25">
      <c r="AZ189" s="58" t="str">
        <f t="shared" si="6"/>
        <v>KUFU-970</v>
      </c>
      <c r="BA189" s="54" t="s">
        <v>130</v>
      </c>
      <c r="BB189" s="54">
        <v>970</v>
      </c>
      <c r="BC189" s="54">
        <f t="shared" si="7"/>
        <v>97</v>
      </c>
      <c r="BD189" s="89" t="s">
        <v>390</v>
      </c>
      <c r="BE189" s="54" t="s">
        <v>128</v>
      </c>
      <c r="BF189" s="54">
        <v>28</v>
      </c>
    </row>
    <row r="190" spans="52:58" x14ac:dyDescent="0.25">
      <c r="AZ190" s="58" t="str">
        <f t="shared" si="6"/>
        <v>KUFU-980</v>
      </c>
      <c r="BA190" s="54" t="s">
        <v>130</v>
      </c>
      <c r="BB190" s="54">
        <v>980</v>
      </c>
      <c r="BC190" s="54">
        <f t="shared" si="7"/>
        <v>98</v>
      </c>
      <c r="BD190" s="89" t="s">
        <v>390</v>
      </c>
      <c r="BE190" s="54" t="s">
        <v>128</v>
      </c>
      <c r="BF190" s="54">
        <v>28</v>
      </c>
    </row>
    <row r="191" spans="52:58" x14ac:dyDescent="0.25">
      <c r="AZ191" s="58" t="str">
        <f t="shared" si="6"/>
        <v>KUFU-990</v>
      </c>
      <c r="BA191" s="54" t="s">
        <v>130</v>
      </c>
      <c r="BB191" s="54">
        <v>990</v>
      </c>
      <c r="BC191" s="54">
        <f t="shared" si="7"/>
        <v>99</v>
      </c>
      <c r="BD191" s="89" t="s">
        <v>390</v>
      </c>
      <c r="BE191" s="54" t="s">
        <v>128</v>
      </c>
      <c r="BF191" s="54">
        <v>28</v>
      </c>
    </row>
    <row r="192" spans="52:58" x14ac:dyDescent="0.25">
      <c r="AZ192" s="58" t="str">
        <f t="shared" si="6"/>
        <v>KUFU-1000</v>
      </c>
      <c r="BA192" s="54" t="s">
        <v>130</v>
      </c>
      <c r="BB192" s="54">
        <v>1000</v>
      </c>
      <c r="BC192" s="54">
        <f t="shared" si="7"/>
        <v>100</v>
      </c>
      <c r="BD192" s="89" t="s">
        <v>390</v>
      </c>
      <c r="BE192" s="54" t="s">
        <v>128</v>
      </c>
      <c r="BF192" s="54">
        <v>28</v>
      </c>
    </row>
    <row r="193" spans="52:58" x14ac:dyDescent="0.25">
      <c r="AZ193" s="58" t="str">
        <f t="shared" si="6"/>
        <v>KUFU-1010</v>
      </c>
      <c r="BA193" s="54" t="s">
        <v>130</v>
      </c>
      <c r="BB193" s="54">
        <v>1010</v>
      </c>
      <c r="BC193" s="54">
        <f t="shared" si="7"/>
        <v>101</v>
      </c>
      <c r="BD193" s="89" t="s">
        <v>390</v>
      </c>
      <c r="BE193" s="54" t="s">
        <v>128</v>
      </c>
      <c r="BF193" s="54">
        <v>28</v>
      </c>
    </row>
    <row r="194" spans="52:58" x14ac:dyDescent="0.25">
      <c r="AZ194" s="58" t="str">
        <f t="shared" si="6"/>
        <v>KUFU-1020</v>
      </c>
      <c r="BA194" s="54" t="s">
        <v>130</v>
      </c>
      <c r="BB194" s="54">
        <v>1020</v>
      </c>
      <c r="BC194" s="54">
        <f t="shared" si="7"/>
        <v>102</v>
      </c>
      <c r="BD194" s="89" t="s">
        <v>390</v>
      </c>
      <c r="BE194" s="54" t="s">
        <v>128</v>
      </c>
      <c r="BF194" s="54">
        <v>28</v>
      </c>
    </row>
    <row r="195" spans="52:58" x14ac:dyDescent="0.25">
      <c r="AZ195" s="58" t="str">
        <f t="shared" si="6"/>
        <v>KUFU-1030</v>
      </c>
      <c r="BA195" s="54" t="s">
        <v>130</v>
      </c>
      <c r="BB195" s="54">
        <v>1030</v>
      </c>
      <c r="BC195" s="54">
        <f t="shared" si="7"/>
        <v>103</v>
      </c>
      <c r="BD195" s="89" t="s">
        <v>390</v>
      </c>
      <c r="BE195" s="54" t="s">
        <v>128</v>
      </c>
      <c r="BF195" s="54">
        <v>28</v>
      </c>
    </row>
    <row r="196" spans="52:58" x14ac:dyDescent="0.25">
      <c r="AZ196" s="58" t="str">
        <f t="shared" si="6"/>
        <v>KUFU-1040</v>
      </c>
      <c r="BA196" s="54" t="s">
        <v>130</v>
      </c>
      <c r="BB196" s="54">
        <v>1040</v>
      </c>
      <c r="BC196" s="54">
        <f t="shared" si="7"/>
        <v>104</v>
      </c>
      <c r="BD196" s="89" t="s">
        <v>390</v>
      </c>
      <c r="BE196" s="54" t="s">
        <v>128</v>
      </c>
      <c r="BF196" s="54">
        <v>28</v>
      </c>
    </row>
    <row r="197" spans="52:58" x14ac:dyDescent="0.25">
      <c r="AZ197" s="58" t="str">
        <f t="shared" si="6"/>
        <v>KUFU-1050</v>
      </c>
      <c r="BA197" s="54" t="s">
        <v>130</v>
      </c>
      <c r="BB197" s="54">
        <v>1050</v>
      </c>
      <c r="BC197" s="54">
        <f t="shared" si="7"/>
        <v>105</v>
      </c>
      <c r="BD197" s="89" t="s">
        <v>390</v>
      </c>
      <c r="BE197" s="54" t="s">
        <v>128</v>
      </c>
      <c r="BF197" s="54">
        <v>28</v>
      </c>
    </row>
    <row r="198" spans="52:58" x14ac:dyDescent="0.25">
      <c r="AZ198" s="58" t="str">
        <f t="shared" si="6"/>
        <v>KUFU-1060</v>
      </c>
      <c r="BA198" s="54" t="s">
        <v>130</v>
      </c>
      <c r="BB198" s="54">
        <v>1060</v>
      </c>
      <c r="BC198" s="54">
        <f t="shared" si="7"/>
        <v>106</v>
      </c>
      <c r="BD198" s="89" t="s">
        <v>390</v>
      </c>
      <c r="BE198" s="54" t="s">
        <v>128</v>
      </c>
      <c r="BF198" s="54">
        <v>28</v>
      </c>
    </row>
    <row r="199" spans="52:58" x14ac:dyDescent="0.25">
      <c r="AZ199" s="58" t="str">
        <f t="shared" si="6"/>
        <v>KUFU-1070</v>
      </c>
      <c r="BA199" s="54" t="s">
        <v>130</v>
      </c>
      <c r="BB199" s="54">
        <v>1070</v>
      </c>
      <c r="BC199" s="54">
        <f t="shared" si="7"/>
        <v>107</v>
      </c>
      <c r="BD199" s="89" t="s">
        <v>390</v>
      </c>
      <c r="BE199" s="54" t="s">
        <v>128</v>
      </c>
      <c r="BF199" s="54">
        <v>28</v>
      </c>
    </row>
    <row r="200" spans="52:58" x14ac:dyDescent="0.25">
      <c r="AZ200" s="58" t="str">
        <f t="shared" si="6"/>
        <v>KUFU-1080</v>
      </c>
      <c r="BA200" s="54" t="s">
        <v>130</v>
      </c>
      <c r="BB200" s="54">
        <v>1080</v>
      </c>
      <c r="BC200" s="54">
        <f t="shared" si="7"/>
        <v>108</v>
      </c>
      <c r="BD200" s="89" t="s">
        <v>390</v>
      </c>
      <c r="BE200" s="54" t="s">
        <v>128</v>
      </c>
      <c r="BF200" s="54">
        <v>28</v>
      </c>
    </row>
    <row r="201" spans="52:58" x14ac:dyDescent="0.25">
      <c r="AZ201" s="58" t="str">
        <f t="shared" si="6"/>
        <v>KUFU-1090</v>
      </c>
      <c r="BA201" s="54" t="s">
        <v>130</v>
      </c>
      <c r="BB201" s="54">
        <v>1090</v>
      </c>
      <c r="BC201" s="54">
        <f t="shared" si="7"/>
        <v>109</v>
      </c>
      <c r="BD201" s="89" t="s">
        <v>390</v>
      </c>
      <c r="BE201" s="54" t="s">
        <v>128</v>
      </c>
      <c r="BF201" s="54">
        <v>28</v>
      </c>
    </row>
    <row r="202" spans="52:58" ht="15.75" thickBot="1" x14ac:dyDescent="0.3">
      <c r="AZ202" s="86" t="str">
        <f t="shared" si="6"/>
        <v>KUFU-1100</v>
      </c>
      <c r="BA202" s="87" t="s">
        <v>130</v>
      </c>
      <c r="BB202" s="87">
        <v>1100</v>
      </c>
      <c r="BC202" s="87">
        <f t="shared" si="7"/>
        <v>110</v>
      </c>
      <c r="BD202" s="89" t="s">
        <v>390</v>
      </c>
      <c r="BE202" s="87" t="s">
        <v>128</v>
      </c>
      <c r="BF202" s="87">
        <v>28</v>
      </c>
    </row>
    <row r="203" spans="52:58" x14ac:dyDescent="0.25">
      <c r="AZ203" s="88" t="str">
        <f>CONCATENATE("SUNO-mini","-",BB203)</f>
        <v>SUNO-mini-40</v>
      </c>
      <c r="BA203" s="89" t="s">
        <v>130</v>
      </c>
      <c r="BB203" s="89">
        <v>40</v>
      </c>
      <c r="BC203" s="89">
        <f>BB203/10</f>
        <v>4</v>
      </c>
      <c r="BD203" s="54" t="s">
        <v>389</v>
      </c>
      <c r="BE203" s="89" t="s">
        <v>348</v>
      </c>
      <c r="BF203" s="89">
        <v>0</v>
      </c>
    </row>
    <row r="204" spans="52:58" x14ac:dyDescent="0.25">
      <c r="AZ204" s="58" t="str">
        <f t="shared" ref="AZ204:AZ205" si="8">CONCATENATE("SUNO-mini","-",BB204)</f>
        <v>SUNO-mini-50</v>
      </c>
      <c r="BA204" s="54" t="s">
        <v>130</v>
      </c>
      <c r="BB204" s="54">
        <v>50</v>
      </c>
      <c r="BC204" s="54">
        <f t="shared" ref="BC204:BC205" si="9">BB204/10</f>
        <v>5</v>
      </c>
      <c r="BD204" s="54" t="s">
        <v>389</v>
      </c>
      <c r="BE204" s="54" t="s">
        <v>348</v>
      </c>
      <c r="BF204" s="54">
        <v>0</v>
      </c>
    </row>
    <row r="205" spans="52:58" ht="15.75" thickBot="1" x14ac:dyDescent="0.3">
      <c r="AZ205" s="86" t="str">
        <f t="shared" si="8"/>
        <v>SUNO-mini-60</v>
      </c>
      <c r="BA205" s="87" t="s">
        <v>130</v>
      </c>
      <c r="BB205" s="87">
        <v>60</v>
      </c>
      <c r="BC205" s="87">
        <f t="shared" si="9"/>
        <v>6</v>
      </c>
      <c r="BD205" s="54" t="s">
        <v>389</v>
      </c>
      <c r="BE205" s="87" t="s">
        <v>348</v>
      </c>
      <c r="BF205" s="87">
        <v>0</v>
      </c>
    </row>
    <row r="206" spans="52:58" x14ac:dyDescent="0.25">
      <c r="AZ206" s="88" t="str">
        <f>CONCATENATE("KUFU-mini","-",BB206)</f>
        <v>KUFU-mini-20</v>
      </c>
      <c r="BA206" s="89" t="s">
        <v>130</v>
      </c>
      <c r="BB206" s="89">
        <v>20</v>
      </c>
      <c r="BC206" s="89">
        <f>BB206/10</f>
        <v>2</v>
      </c>
      <c r="BD206" s="89" t="s">
        <v>390</v>
      </c>
      <c r="BE206" s="89" t="s">
        <v>129</v>
      </c>
      <c r="BF206" s="89">
        <v>40</v>
      </c>
    </row>
    <row r="207" spans="52:58" x14ac:dyDescent="0.25">
      <c r="AZ207" s="58" t="str">
        <f t="shared" ref="AZ207:AZ212" si="10">CONCATENATE("KUFU-mini","-",BB207)</f>
        <v>KUFU-mini-25</v>
      </c>
      <c r="BA207" s="54" t="s">
        <v>130</v>
      </c>
      <c r="BB207" s="54">
        <v>25</v>
      </c>
      <c r="BC207" s="54">
        <f t="shared" ref="BC207:BC270" si="11">BB207/10</f>
        <v>2.5</v>
      </c>
      <c r="BD207" s="89" t="s">
        <v>390</v>
      </c>
      <c r="BE207" s="54" t="s">
        <v>129</v>
      </c>
      <c r="BF207" s="54">
        <v>40</v>
      </c>
    </row>
    <row r="208" spans="52:58" x14ac:dyDescent="0.25">
      <c r="AZ208" s="58" t="str">
        <f t="shared" si="10"/>
        <v>KUFU-mini-30</v>
      </c>
      <c r="BA208" s="54" t="s">
        <v>130</v>
      </c>
      <c r="BB208" s="54">
        <v>30</v>
      </c>
      <c r="BC208" s="54">
        <f t="shared" si="11"/>
        <v>3</v>
      </c>
      <c r="BD208" s="89" t="s">
        <v>390</v>
      </c>
      <c r="BE208" s="54" t="s">
        <v>129</v>
      </c>
      <c r="BF208" s="54">
        <v>40</v>
      </c>
    </row>
    <row r="209" spans="52:58" x14ac:dyDescent="0.25">
      <c r="AZ209" s="58" t="str">
        <f t="shared" si="10"/>
        <v>KUFU-mini-35</v>
      </c>
      <c r="BA209" s="54" t="s">
        <v>130</v>
      </c>
      <c r="BB209" s="54">
        <v>35</v>
      </c>
      <c r="BC209" s="54">
        <f t="shared" si="11"/>
        <v>3.5</v>
      </c>
      <c r="BD209" s="89" t="s">
        <v>390</v>
      </c>
      <c r="BE209" s="54" t="s">
        <v>129</v>
      </c>
      <c r="BF209" s="54">
        <v>40</v>
      </c>
    </row>
    <row r="210" spans="52:58" x14ac:dyDescent="0.25">
      <c r="AZ210" s="58" t="str">
        <f t="shared" si="10"/>
        <v>KUFU-mini-40</v>
      </c>
      <c r="BA210" s="54" t="s">
        <v>130</v>
      </c>
      <c r="BB210" s="54">
        <v>40</v>
      </c>
      <c r="BC210" s="54">
        <f t="shared" si="11"/>
        <v>4</v>
      </c>
      <c r="BD210" s="89" t="s">
        <v>390</v>
      </c>
      <c r="BE210" s="54" t="s">
        <v>129</v>
      </c>
      <c r="BF210" s="54">
        <v>40</v>
      </c>
    </row>
    <row r="211" spans="52:58" x14ac:dyDescent="0.25">
      <c r="AZ211" s="58" t="str">
        <f t="shared" si="10"/>
        <v>KUFU-mini-50</v>
      </c>
      <c r="BA211" s="54" t="s">
        <v>130</v>
      </c>
      <c r="BB211" s="54">
        <v>50</v>
      </c>
      <c r="BC211" s="54">
        <f t="shared" si="11"/>
        <v>5</v>
      </c>
      <c r="BD211" s="89" t="s">
        <v>390</v>
      </c>
      <c r="BE211" s="54" t="s">
        <v>129</v>
      </c>
      <c r="BF211" s="54">
        <v>40</v>
      </c>
    </row>
    <row r="212" spans="52:58" ht="15.75" thickBot="1" x14ac:dyDescent="0.3">
      <c r="AZ212" s="86" t="str">
        <f t="shared" si="10"/>
        <v>KUFU-mini-60</v>
      </c>
      <c r="BA212" s="87" t="s">
        <v>130</v>
      </c>
      <c r="BB212" s="87">
        <v>60</v>
      </c>
      <c r="BC212" s="87">
        <f t="shared" si="11"/>
        <v>6</v>
      </c>
      <c r="BD212" s="89" t="s">
        <v>390</v>
      </c>
      <c r="BE212" s="87" t="s">
        <v>129</v>
      </c>
      <c r="BF212" s="87">
        <v>40</v>
      </c>
    </row>
    <row r="213" spans="52:58" x14ac:dyDescent="0.25">
      <c r="AZ213" s="112" t="str">
        <f>CONCATENATE("STÜBÜ-",BB213)</f>
        <v>STÜBÜ-100</v>
      </c>
      <c r="BA213" s="113" t="s">
        <v>130</v>
      </c>
      <c r="BB213" s="113">
        <v>100</v>
      </c>
      <c r="BC213" s="113">
        <f t="shared" si="11"/>
        <v>10</v>
      </c>
      <c r="BD213" s="113" t="s">
        <v>390</v>
      </c>
      <c r="BE213" s="113" t="s">
        <v>348</v>
      </c>
      <c r="BF213" s="113">
        <v>0</v>
      </c>
    </row>
    <row r="214" spans="52:58" x14ac:dyDescent="0.25">
      <c r="AZ214" s="85" t="str">
        <f t="shared" ref="AZ214:AZ277" si="12">CONCATENATE("STÜBÜ-",BB214)</f>
        <v>STÜBÜ-110</v>
      </c>
      <c r="BA214" s="114" t="s">
        <v>130</v>
      </c>
      <c r="BB214" s="114">
        <v>110</v>
      </c>
      <c r="BC214" s="114">
        <f t="shared" si="11"/>
        <v>11</v>
      </c>
      <c r="BD214" s="114" t="s">
        <v>390</v>
      </c>
      <c r="BE214" s="114" t="s">
        <v>348</v>
      </c>
      <c r="BF214" s="114">
        <v>0</v>
      </c>
    </row>
    <row r="215" spans="52:58" x14ac:dyDescent="0.25">
      <c r="AZ215" s="85" t="str">
        <f t="shared" si="12"/>
        <v>STÜBÜ-120</v>
      </c>
      <c r="BA215" s="114" t="s">
        <v>130</v>
      </c>
      <c r="BB215" s="114">
        <v>120</v>
      </c>
      <c r="BC215" s="114">
        <f t="shared" si="11"/>
        <v>12</v>
      </c>
      <c r="BD215" s="114" t="s">
        <v>390</v>
      </c>
      <c r="BE215" s="114" t="s">
        <v>348</v>
      </c>
      <c r="BF215" s="114">
        <v>0</v>
      </c>
    </row>
    <row r="216" spans="52:58" x14ac:dyDescent="0.25">
      <c r="AZ216" s="85" t="str">
        <f t="shared" si="12"/>
        <v>STÜBÜ-130</v>
      </c>
      <c r="BA216" s="114" t="s">
        <v>130</v>
      </c>
      <c r="BB216" s="114">
        <v>130</v>
      </c>
      <c r="BC216" s="114">
        <f t="shared" si="11"/>
        <v>13</v>
      </c>
      <c r="BD216" s="114" t="s">
        <v>390</v>
      </c>
      <c r="BE216" s="114" t="s">
        <v>348</v>
      </c>
      <c r="BF216" s="114">
        <v>0</v>
      </c>
    </row>
    <row r="217" spans="52:58" x14ac:dyDescent="0.25">
      <c r="AZ217" s="85" t="str">
        <f t="shared" si="12"/>
        <v>STÜBÜ-140</v>
      </c>
      <c r="BA217" s="114" t="s">
        <v>130</v>
      </c>
      <c r="BB217" s="114">
        <v>140</v>
      </c>
      <c r="BC217" s="114">
        <f t="shared" si="11"/>
        <v>14</v>
      </c>
      <c r="BD217" s="114" t="s">
        <v>390</v>
      </c>
      <c r="BE217" s="114" t="s">
        <v>348</v>
      </c>
      <c r="BF217" s="114">
        <v>0</v>
      </c>
    </row>
    <row r="218" spans="52:58" x14ac:dyDescent="0.25">
      <c r="AZ218" s="85" t="str">
        <f t="shared" si="12"/>
        <v>STÜBÜ-150</v>
      </c>
      <c r="BA218" s="114" t="s">
        <v>130</v>
      </c>
      <c r="BB218" s="114">
        <v>150</v>
      </c>
      <c r="BC218" s="114">
        <f t="shared" si="11"/>
        <v>15</v>
      </c>
      <c r="BD218" s="114" t="s">
        <v>390</v>
      </c>
      <c r="BE218" s="114" t="s">
        <v>348</v>
      </c>
      <c r="BF218" s="114">
        <v>0</v>
      </c>
    </row>
    <row r="219" spans="52:58" x14ac:dyDescent="0.25">
      <c r="AZ219" s="85" t="str">
        <f t="shared" si="12"/>
        <v>STÜBÜ-160</v>
      </c>
      <c r="BA219" s="114" t="s">
        <v>130</v>
      </c>
      <c r="BB219" s="114">
        <v>160</v>
      </c>
      <c r="BC219" s="114">
        <f t="shared" si="11"/>
        <v>16</v>
      </c>
      <c r="BD219" s="114" t="s">
        <v>390</v>
      </c>
      <c r="BE219" s="114" t="s">
        <v>348</v>
      </c>
      <c r="BF219" s="114">
        <v>0</v>
      </c>
    </row>
    <row r="220" spans="52:58" x14ac:dyDescent="0.25">
      <c r="AZ220" s="85" t="str">
        <f t="shared" si="12"/>
        <v>STÜBÜ-170</v>
      </c>
      <c r="BA220" s="114" t="s">
        <v>130</v>
      </c>
      <c r="BB220" s="114">
        <v>170</v>
      </c>
      <c r="BC220" s="114">
        <f t="shared" si="11"/>
        <v>17</v>
      </c>
      <c r="BD220" s="114" t="s">
        <v>390</v>
      </c>
      <c r="BE220" s="114" t="s">
        <v>348</v>
      </c>
      <c r="BF220" s="114">
        <v>0</v>
      </c>
    </row>
    <row r="221" spans="52:58" x14ac:dyDescent="0.25">
      <c r="AZ221" s="85" t="str">
        <f t="shared" si="12"/>
        <v>STÜBÜ-180</v>
      </c>
      <c r="BA221" s="114" t="s">
        <v>130</v>
      </c>
      <c r="BB221" s="114">
        <v>180</v>
      </c>
      <c r="BC221" s="114">
        <f t="shared" si="11"/>
        <v>18</v>
      </c>
      <c r="BD221" s="114" t="s">
        <v>390</v>
      </c>
      <c r="BE221" s="114" t="s">
        <v>348</v>
      </c>
      <c r="BF221" s="114">
        <v>0</v>
      </c>
    </row>
    <row r="222" spans="52:58" x14ac:dyDescent="0.25">
      <c r="AZ222" s="85" t="str">
        <f t="shared" si="12"/>
        <v>STÜBÜ-190</v>
      </c>
      <c r="BA222" s="114" t="s">
        <v>130</v>
      </c>
      <c r="BB222" s="114">
        <v>190</v>
      </c>
      <c r="BC222" s="114">
        <f t="shared" si="11"/>
        <v>19</v>
      </c>
      <c r="BD222" s="114" t="s">
        <v>390</v>
      </c>
      <c r="BE222" s="114" t="s">
        <v>348</v>
      </c>
      <c r="BF222" s="114">
        <v>0</v>
      </c>
    </row>
    <row r="223" spans="52:58" x14ac:dyDescent="0.25">
      <c r="AZ223" s="85" t="str">
        <f t="shared" si="12"/>
        <v>STÜBÜ-200</v>
      </c>
      <c r="BA223" s="114" t="s">
        <v>130</v>
      </c>
      <c r="BB223" s="114">
        <v>200</v>
      </c>
      <c r="BC223" s="114">
        <f t="shared" si="11"/>
        <v>20</v>
      </c>
      <c r="BD223" s="114" t="s">
        <v>390</v>
      </c>
      <c r="BE223" s="114" t="s">
        <v>348</v>
      </c>
      <c r="BF223" s="114">
        <v>0</v>
      </c>
    </row>
    <row r="224" spans="52:58" x14ac:dyDescent="0.25">
      <c r="AZ224" s="85" t="str">
        <f t="shared" si="12"/>
        <v>STÜBÜ-210</v>
      </c>
      <c r="BA224" s="114" t="s">
        <v>130</v>
      </c>
      <c r="BB224" s="114">
        <v>210</v>
      </c>
      <c r="BC224" s="114">
        <f t="shared" si="11"/>
        <v>21</v>
      </c>
      <c r="BD224" s="114" t="s">
        <v>390</v>
      </c>
      <c r="BE224" s="114" t="s">
        <v>348</v>
      </c>
      <c r="BF224" s="114">
        <v>0</v>
      </c>
    </row>
    <row r="225" spans="52:58" x14ac:dyDescent="0.25">
      <c r="AZ225" s="85" t="str">
        <f t="shared" si="12"/>
        <v>STÜBÜ-220</v>
      </c>
      <c r="BA225" s="114" t="s">
        <v>130</v>
      </c>
      <c r="BB225" s="114">
        <v>220</v>
      </c>
      <c r="BC225" s="114">
        <f t="shared" si="11"/>
        <v>22</v>
      </c>
      <c r="BD225" s="114" t="s">
        <v>390</v>
      </c>
      <c r="BE225" s="114" t="s">
        <v>348</v>
      </c>
      <c r="BF225" s="114">
        <v>0</v>
      </c>
    </row>
    <row r="226" spans="52:58" x14ac:dyDescent="0.25">
      <c r="AZ226" s="85" t="str">
        <f t="shared" si="12"/>
        <v>STÜBÜ-230</v>
      </c>
      <c r="BA226" s="114" t="s">
        <v>130</v>
      </c>
      <c r="BB226" s="114">
        <v>230</v>
      </c>
      <c r="BC226" s="114">
        <f t="shared" si="11"/>
        <v>23</v>
      </c>
      <c r="BD226" s="114" t="s">
        <v>390</v>
      </c>
      <c r="BE226" s="114" t="s">
        <v>348</v>
      </c>
      <c r="BF226" s="114">
        <v>0</v>
      </c>
    </row>
    <row r="227" spans="52:58" x14ac:dyDescent="0.25">
      <c r="AZ227" s="85" t="str">
        <f t="shared" si="12"/>
        <v>STÜBÜ-240</v>
      </c>
      <c r="BA227" s="114" t="s">
        <v>130</v>
      </c>
      <c r="BB227" s="114">
        <v>240</v>
      </c>
      <c r="BC227" s="114">
        <f t="shared" si="11"/>
        <v>24</v>
      </c>
      <c r="BD227" s="114" t="s">
        <v>390</v>
      </c>
      <c r="BE227" s="114" t="s">
        <v>348</v>
      </c>
      <c r="BF227" s="114">
        <v>0</v>
      </c>
    </row>
    <row r="228" spans="52:58" x14ac:dyDescent="0.25">
      <c r="AZ228" s="85" t="str">
        <f t="shared" si="12"/>
        <v>STÜBÜ-250</v>
      </c>
      <c r="BA228" s="114" t="s">
        <v>130</v>
      </c>
      <c r="BB228" s="114">
        <v>250</v>
      </c>
      <c r="BC228" s="114">
        <f t="shared" si="11"/>
        <v>25</v>
      </c>
      <c r="BD228" s="114" t="s">
        <v>390</v>
      </c>
      <c r="BE228" s="114" t="s">
        <v>348</v>
      </c>
      <c r="BF228" s="114">
        <v>0</v>
      </c>
    </row>
    <row r="229" spans="52:58" x14ac:dyDescent="0.25">
      <c r="AZ229" s="85" t="str">
        <f t="shared" si="12"/>
        <v>STÜBÜ-260</v>
      </c>
      <c r="BA229" s="114" t="s">
        <v>130</v>
      </c>
      <c r="BB229" s="114">
        <v>260</v>
      </c>
      <c r="BC229" s="114">
        <f t="shared" si="11"/>
        <v>26</v>
      </c>
      <c r="BD229" s="114" t="s">
        <v>390</v>
      </c>
      <c r="BE229" s="114" t="s">
        <v>348</v>
      </c>
      <c r="BF229" s="114">
        <v>0</v>
      </c>
    </row>
    <row r="230" spans="52:58" x14ac:dyDescent="0.25">
      <c r="AZ230" s="85" t="str">
        <f t="shared" si="12"/>
        <v>STÜBÜ-270</v>
      </c>
      <c r="BA230" s="114" t="s">
        <v>130</v>
      </c>
      <c r="BB230" s="114">
        <v>270</v>
      </c>
      <c r="BC230" s="114">
        <f t="shared" si="11"/>
        <v>27</v>
      </c>
      <c r="BD230" s="114" t="s">
        <v>390</v>
      </c>
      <c r="BE230" s="114" t="s">
        <v>348</v>
      </c>
      <c r="BF230" s="114">
        <v>0</v>
      </c>
    </row>
    <row r="231" spans="52:58" x14ac:dyDescent="0.25">
      <c r="AZ231" s="85" t="str">
        <f t="shared" si="12"/>
        <v>STÜBÜ-280</v>
      </c>
      <c r="BA231" s="114" t="s">
        <v>130</v>
      </c>
      <c r="BB231" s="114">
        <v>280</v>
      </c>
      <c r="BC231" s="114">
        <f t="shared" si="11"/>
        <v>28</v>
      </c>
      <c r="BD231" s="114" t="s">
        <v>390</v>
      </c>
      <c r="BE231" s="114" t="s">
        <v>348</v>
      </c>
      <c r="BF231" s="114">
        <v>0</v>
      </c>
    </row>
    <row r="232" spans="52:58" x14ac:dyDescent="0.25">
      <c r="AZ232" s="85" t="str">
        <f t="shared" si="12"/>
        <v>STÜBÜ-290</v>
      </c>
      <c r="BA232" s="114" t="s">
        <v>130</v>
      </c>
      <c r="BB232" s="114">
        <v>290</v>
      </c>
      <c r="BC232" s="114">
        <f t="shared" si="11"/>
        <v>29</v>
      </c>
      <c r="BD232" s="114" t="s">
        <v>390</v>
      </c>
      <c r="BE232" s="114" t="s">
        <v>348</v>
      </c>
      <c r="BF232" s="114">
        <v>0</v>
      </c>
    </row>
    <row r="233" spans="52:58" x14ac:dyDescent="0.25">
      <c r="AZ233" s="85" t="str">
        <f t="shared" si="12"/>
        <v>STÜBÜ-300</v>
      </c>
      <c r="BA233" s="114" t="s">
        <v>130</v>
      </c>
      <c r="BB233" s="114">
        <v>300</v>
      </c>
      <c r="BC233" s="114">
        <f t="shared" si="11"/>
        <v>30</v>
      </c>
      <c r="BD233" s="114" t="s">
        <v>390</v>
      </c>
      <c r="BE233" s="114" t="s">
        <v>348</v>
      </c>
      <c r="BF233" s="114">
        <v>0</v>
      </c>
    </row>
    <row r="234" spans="52:58" x14ac:dyDescent="0.25">
      <c r="AZ234" s="85" t="str">
        <f t="shared" si="12"/>
        <v>STÜBÜ-310</v>
      </c>
      <c r="BA234" s="114" t="s">
        <v>130</v>
      </c>
      <c r="BB234" s="114">
        <v>310</v>
      </c>
      <c r="BC234" s="114">
        <f t="shared" si="11"/>
        <v>31</v>
      </c>
      <c r="BD234" s="114" t="s">
        <v>390</v>
      </c>
      <c r="BE234" s="114" t="s">
        <v>348</v>
      </c>
      <c r="BF234" s="114">
        <v>0</v>
      </c>
    </row>
    <row r="235" spans="52:58" x14ac:dyDescent="0.25">
      <c r="AZ235" s="85" t="str">
        <f t="shared" si="12"/>
        <v>STÜBÜ-320</v>
      </c>
      <c r="BA235" s="114" t="s">
        <v>130</v>
      </c>
      <c r="BB235" s="114">
        <v>320</v>
      </c>
      <c r="BC235" s="114">
        <f t="shared" si="11"/>
        <v>32</v>
      </c>
      <c r="BD235" s="114" t="s">
        <v>390</v>
      </c>
      <c r="BE235" s="114" t="s">
        <v>348</v>
      </c>
      <c r="BF235" s="114">
        <v>0</v>
      </c>
    </row>
    <row r="236" spans="52:58" x14ac:dyDescent="0.25">
      <c r="AZ236" s="85" t="str">
        <f t="shared" si="12"/>
        <v>STÜBÜ-330</v>
      </c>
      <c r="BA236" s="114" t="s">
        <v>130</v>
      </c>
      <c r="BB236" s="114">
        <v>330</v>
      </c>
      <c r="BC236" s="114">
        <f t="shared" si="11"/>
        <v>33</v>
      </c>
      <c r="BD236" s="114" t="s">
        <v>390</v>
      </c>
      <c r="BE236" s="114" t="s">
        <v>348</v>
      </c>
      <c r="BF236" s="114">
        <v>0</v>
      </c>
    </row>
    <row r="237" spans="52:58" x14ac:dyDescent="0.25">
      <c r="AZ237" s="85" t="str">
        <f t="shared" si="12"/>
        <v>STÜBÜ-340</v>
      </c>
      <c r="BA237" s="114" t="s">
        <v>130</v>
      </c>
      <c r="BB237" s="114">
        <v>340</v>
      </c>
      <c r="BC237" s="114">
        <f t="shared" si="11"/>
        <v>34</v>
      </c>
      <c r="BD237" s="114" t="s">
        <v>390</v>
      </c>
      <c r="BE237" s="114" t="s">
        <v>348</v>
      </c>
      <c r="BF237" s="114">
        <v>0</v>
      </c>
    </row>
    <row r="238" spans="52:58" x14ac:dyDescent="0.25">
      <c r="AZ238" s="85" t="str">
        <f t="shared" si="12"/>
        <v>STÜBÜ-350</v>
      </c>
      <c r="BA238" s="114" t="s">
        <v>130</v>
      </c>
      <c r="BB238" s="114">
        <v>350</v>
      </c>
      <c r="BC238" s="114">
        <f t="shared" si="11"/>
        <v>35</v>
      </c>
      <c r="BD238" s="114" t="s">
        <v>390</v>
      </c>
      <c r="BE238" s="114" t="s">
        <v>348</v>
      </c>
      <c r="BF238" s="114">
        <v>0</v>
      </c>
    </row>
    <row r="239" spans="52:58" x14ac:dyDescent="0.25">
      <c r="AZ239" s="85" t="str">
        <f t="shared" si="12"/>
        <v>STÜBÜ-360</v>
      </c>
      <c r="BA239" s="114" t="s">
        <v>130</v>
      </c>
      <c r="BB239" s="114">
        <v>360</v>
      </c>
      <c r="BC239" s="114">
        <f t="shared" si="11"/>
        <v>36</v>
      </c>
      <c r="BD239" s="114" t="s">
        <v>390</v>
      </c>
      <c r="BE239" s="114" t="s">
        <v>348</v>
      </c>
      <c r="BF239" s="114">
        <v>0</v>
      </c>
    </row>
    <row r="240" spans="52:58" x14ac:dyDescent="0.25">
      <c r="AZ240" s="85" t="str">
        <f t="shared" si="12"/>
        <v>STÜBÜ-370</v>
      </c>
      <c r="BA240" s="114" t="s">
        <v>130</v>
      </c>
      <c r="BB240" s="114">
        <v>370</v>
      </c>
      <c r="BC240" s="114">
        <f t="shared" si="11"/>
        <v>37</v>
      </c>
      <c r="BD240" s="114" t="s">
        <v>390</v>
      </c>
      <c r="BE240" s="114" t="s">
        <v>348</v>
      </c>
      <c r="BF240" s="114">
        <v>0</v>
      </c>
    </row>
    <row r="241" spans="52:58" x14ac:dyDescent="0.25">
      <c r="AZ241" s="85" t="str">
        <f t="shared" si="12"/>
        <v>STÜBÜ-380</v>
      </c>
      <c r="BA241" s="114" t="s">
        <v>130</v>
      </c>
      <c r="BB241" s="114">
        <v>380</v>
      </c>
      <c r="BC241" s="114">
        <f t="shared" si="11"/>
        <v>38</v>
      </c>
      <c r="BD241" s="114" t="s">
        <v>390</v>
      </c>
      <c r="BE241" s="114" t="s">
        <v>348</v>
      </c>
      <c r="BF241" s="114">
        <v>0</v>
      </c>
    </row>
    <row r="242" spans="52:58" x14ac:dyDescent="0.25">
      <c r="AZ242" s="85" t="str">
        <f t="shared" si="12"/>
        <v>STÜBÜ-390</v>
      </c>
      <c r="BA242" s="114" t="s">
        <v>130</v>
      </c>
      <c r="BB242" s="114">
        <v>390</v>
      </c>
      <c r="BC242" s="114">
        <f t="shared" si="11"/>
        <v>39</v>
      </c>
      <c r="BD242" s="114" t="s">
        <v>390</v>
      </c>
      <c r="BE242" s="114" t="s">
        <v>348</v>
      </c>
      <c r="BF242" s="114">
        <v>0</v>
      </c>
    </row>
    <row r="243" spans="52:58" x14ac:dyDescent="0.25">
      <c r="AZ243" s="85" t="str">
        <f t="shared" si="12"/>
        <v>STÜBÜ-400</v>
      </c>
      <c r="BA243" s="114" t="s">
        <v>130</v>
      </c>
      <c r="BB243" s="114">
        <v>400</v>
      </c>
      <c r="BC243" s="114">
        <f t="shared" si="11"/>
        <v>40</v>
      </c>
      <c r="BD243" s="114" t="s">
        <v>390</v>
      </c>
      <c r="BE243" s="114" t="s">
        <v>348</v>
      </c>
      <c r="BF243" s="114">
        <v>0</v>
      </c>
    </row>
    <row r="244" spans="52:58" x14ac:dyDescent="0.25">
      <c r="AZ244" s="85" t="str">
        <f t="shared" si="12"/>
        <v>STÜBÜ-410</v>
      </c>
      <c r="BA244" s="114" t="s">
        <v>130</v>
      </c>
      <c r="BB244" s="114">
        <v>410</v>
      </c>
      <c r="BC244" s="114">
        <f t="shared" si="11"/>
        <v>41</v>
      </c>
      <c r="BD244" s="114" t="s">
        <v>390</v>
      </c>
      <c r="BE244" s="114" t="s">
        <v>348</v>
      </c>
      <c r="BF244" s="114">
        <v>0</v>
      </c>
    </row>
    <row r="245" spans="52:58" x14ac:dyDescent="0.25">
      <c r="AZ245" s="85" t="str">
        <f t="shared" si="12"/>
        <v>STÜBÜ-420</v>
      </c>
      <c r="BA245" s="114" t="s">
        <v>130</v>
      </c>
      <c r="BB245" s="114">
        <v>420</v>
      </c>
      <c r="BC245" s="114">
        <f t="shared" si="11"/>
        <v>42</v>
      </c>
      <c r="BD245" s="114" t="s">
        <v>390</v>
      </c>
      <c r="BE245" s="114" t="s">
        <v>348</v>
      </c>
      <c r="BF245" s="114">
        <v>0</v>
      </c>
    </row>
    <row r="246" spans="52:58" x14ac:dyDescent="0.25">
      <c r="AZ246" s="85" t="str">
        <f t="shared" si="12"/>
        <v>STÜBÜ-430</v>
      </c>
      <c r="BA246" s="114" t="s">
        <v>130</v>
      </c>
      <c r="BB246" s="114">
        <v>430</v>
      </c>
      <c r="BC246" s="114">
        <f t="shared" si="11"/>
        <v>43</v>
      </c>
      <c r="BD246" s="114" t="s">
        <v>390</v>
      </c>
      <c r="BE246" s="114" t="s">
        <v>348</v>
      </c>
      <c r="BF246" s="114">
        <v>0</v>
      </c>
    </row>
    <row r="247" spans="52:58" x14ac:dyDescent="0.25">
      <c r="AZ247" s="85" t="str">
        <f t="shared" si="12"/>
        <v>STÜBÜ-440</v>
      </c>
      <c r="BA247" s="114" t="s">
        <v>130</v>
      </c>
      <c r="BB247" s="114">
        <v>440</v>
      </c>
      <c r="BC247" s="114">
        <f t="shared" si="11"/>
        <v>44</v>
      </c>
      <c r="BD247" s="114" t="s">
        <v>390</v>
      </c>
      <c r="BE247" s="114" t="s">
        <v>348</v>
      </c>
      <c r="BF247" s="114">
        <v>0</v>
      </c>
    </row>
    <row r="248" spans="52:58" x14ac:dyDescent="0.25">
      <c r="AZ248" s="85" t="str">
        <f t="shared" si="12"/>
        <v>STÜBÜ-450</v>
      </c>
      <c r="BA248" s="114" t="s">
        <v>130</v>
      </c>
      <c r="BB248" s="114">
        <v>450</v>
      </c>
      <c r="BC248" s="114">
        <f t="shared" si="11"/>
        <v>45</v>
      </c>
      <c r="BD248" s="114" t="s">
        <v>390</v>
      </c>
      <c r="BE248" s="114" t="s">
        <v>348</v>
      </c>
      <c r="BF248" s="114">
        <v>0</v>
      </c>
    </row>
    <row r="249" spans="52:58" x14ac:dyDescent="0.25">
      <c r="AZ249" s="85" t="str">
        <f t="shared" si="12"/>
        <v>STÜBÜ-460</v>
      </c>
      <c r="BA249" s="114" t="s">
        <v>130</v>
      </c>
      <c r="BB249" s="114">
        <v>460</v>
      </c>
      <c r="BC249" s="114">
        <f t="shared" si="11"/>
        <v>46</v>
      </c>
      <c r="BD249" s="114" t="s">
        <v>390</v>
      </c>
      <c r="BE249" s="114" t="s">
        <v>348</v>
      </c>
      <c r="BF249" s="114">
        <v>0</v>
      </c>
    </row>
    <row r="250" spans="52:58" x14ac:dyDescent="0.25">
      <c r="AZ250" s="85" t="str">
        <f t="shared" si="12"/>
        <v>STÜBÜ-470</v>
      </c>
      <c r="BA250" s="114" t="s">
        <v>130</v>
      </c>
      <c r="BB250" s="114">
        <v>470</v>
      </c>
      <c r="BC250" s="114">
        <f t="shared" si="11"/>
        <v>47</v>
      </c>
      <c r="BD250" s="114" t="s">
        <v>390</v>
      </c>
      <c r="BE250" s="114" t="s">
        <v>348</v>
      </c>
      <c r="BF250" s="114">
        <v>0</v>
      </c>
    </row>
    <row r="251" spans="52:58" x14ac:dyDescent="0.25">
      <c r="AZ251" s="85" t="str">
        <f t="shared" si="12"/>
        <v>STÜBÜ-480</v>
      </c>
      <c r="BA251" s="114" t="s">
        <v>130</v>
      </c>
      <c r="BB251" s="114">
        <v>480</v>
      </c>
      <c r="BC251" s="114">
        <f t="shared" si="11"/>
        <v>48</v>
      </c>
      <c r="BD251" s="114" t="s">
        <v>390</v>
      </c>
      <c r="BE251" s="114" t="s">
        <v>348</v>
      </c>
      <c r="BF251" s="114">
        <v>0</v>
      </c>
    </row>
    <row r="252" spans="52:58" x14ac:dyDescent="0.25">
      <c r="AZ252" s="85" t="str">
        <f t="shared" si="12"/>
        <v>STÜBÜ-490</v>
      </c>
      <c r="BA252" s="114" t="s">
        <v>130</v>
      </c>
      <c r="BB252" s="114">
        <v>490</v>
      </c>
      <c r="BC252" s="114">
        <f t="shared" si="11"/>
        <v>49</v>
      </c>
      <c r="BD252" s="114" t="s">
        <v>390</v>
      </c>
      <c r="BE252" s="114" t="s">
        <v>348</v>
      </c>
      <c r="BF252" s="114">
        <v>0</v>
      </c>
    </row>
    <row r="253" spans="52:58" x14ac:dyDescent="0.25">
      <c r="AZ253" s="85" t="str">
        <f t="shared" si="12"/>
        <v>STÜBÜ-500</v>
      </c>
      <c r="BA253" s="114" t="s">
        <v>130</v>
      </c>
      <c r="BB253" s="114">
        <v>500</v>
      </c>
      <c r="BC253" s="114">
        <f t="shared" si="11"/>
        <v>50</v>
      </c>
      <c r="BD253" s="114" t="s">
        <v>390</v>
      </c>
      <c r="BE253" s="114" t="s">
        <v>348</v>
      </c>
      <c r="BF253" s="114">
        <v>0</v>
      </c>
    </row>
    <row r="254" spans="52:58" x14ac:dyDescent="0.25">
      <c r="AZ254" s="85" t="str">
        <f t="shared" si="12"/>
        <v>STÜBÜ-510</v>
      </c>
      <c r="BA254" s="114" t="s">
        <v>130</v>
      </c>
      <c r="BB254" s="114">
        <v>510</v>
      </c>
      <c r="BC254" s="114">
        <f t="shared" si="11"/>
        <v>51</v>
      </c>
      <c r="BD254" s="114" t="s">
        <v>390</v>
      </c>
      <c r="BE254" s="114" t="s">
        <v>348</v>
      </c>
      <c r="BF254" s="114">
        <v>0</v>
      </c>
    </row>
    <row r="255" spans="52:58" x14ac:dyDescent="0.25">
      <c r="AZ255" s="85" t="str">
        <f t="shared" si="12"/>
        <v>STÜBÜ-520</v>
      </c>
      <c r="BA255" s="114" t="s">
        <v>130</v>
      </c>
      <c r="BB255" s="114">
        <v>520</v>
      </c>
      <c r="BC255" s="114">
        <f t="shared" si="11"/>
        <v>52</v>
      </c>
      <c r="BD255" s="114" t="s">
        <v>390</v>
      </c>
      <c r="BE255" s="114" t="s">
        <v>348</v>
      </c>
      <c r="BF255" s="114">
        <v>0</v>
      </c>
    </row>
    <row r="256" spans="52:58" x14ac:dyDescent="0.25">
      <c r="AZ256" s="85" t="str">
        <f t="shared" si="12"/>
        <v>STÜBÜ-530</v>
      </c>
      <c r="BA256" s="114" t="s">
        <v>130</v>
      </c>
      <c r="BB256" s="114">
        <v>530</v>
      </c>
      <c r="BC256" s="114">
        <f t="shared" si="11"/>
        <v>53</v>
      </c>
      <c r="BD256" s="114" t="s">
        <v>390</v>
      </c>
      <c r="BE256" s="114" t="s">
        <v>348</v>
      </c>
      <c r="BF256" s="114">
        <v>0</v>
      </c>
    </row>
    <row r="257" spans="52:58" x14ac:dyDescent="0.25">
      <c r="AZ257" s="85" t="str">
        <f t="shared" si="12"/>
        <v>STÜBÜ-540</v>
      </c>
      <c r="BA257" s="114" t="s">
        <v>130</v>
      </c>
      <c r="BB257" s="114">
        <v>540</v>
      </c>
      <c r="BC257" s="114">
        <f t="shared" si="11"/>
        <v>54</v>
      </c>
      <c r="BD257" s="114" t="s">
        <v>390</v>
      </c>
      <c r="BE257" s="114" t="s">
        <v>348</v>
      </c>
      <c r="BF257" s="114">
        <v>0</v>
      </c>
    </row>
    <row r="258" spans="52:58" x14ac:dyDescent="0.25">
      <c r="AZ258" s="85" t="str">
        <f t="shared" si="12"/>
        <v>STÜBÜ-550</v>
      </c>
      <c r="BA258" s="114" t="s">
        <v>130</v>
      </c>
      <c r="BB258" s="114">
        <v>550</v>
      </c>
      <c r="BC258" s="114">
        <f t="shared" si="11"/>
        <v>55</v>
      </c>
      <c r="BD258" s="114" t="s">
        <v>390</v>
      </c>
      <c r="BE258" s="114" t="s">
        <v>348</v>
      </c>
      <c r="BF258" s="114">
        <v>0</v>
      </c>
    </row>
    <row r="259" spans="52:58" x14ac:dyDescent="0.25">
      <c r="AZ259" s="85" t="str">
        <f t="shared" si="12"/>
        <v>STÜBÜ-560</v>
      </c>
      <c r="BA259" s="114" t="s">
        <v>130</v>
      </c>
      <c r="BB259" s="114">
        <v>560</v>
      </c>
      <c r="BC259" s="114">
        <f t="shared" si="11"/>
        <v>56</v>
      </c>
      <c r="BD259" s="114" t="s">
        <v>390</v>
      </c>
      <c r="BE259" s="114" t="s">
        <v>348</v>
      </c>
      <c r="BF259" s="114">
        <v>0</v>
      </c>
    </row>
    <row r="260" spans="52:58" x14ac:dyDescent="0.25">
      <c r="AZ260" s="85" t="str">
        <f t="shared" si="12"/>
        <v>STÜBÜ-570</v>
      </c>
      <c r="BA260" s="114" t="s">
        <v>130</v>
      </c>
      <c r="BB260" s="114">
        <v>570</v>
      </c>
      <c r="BC260" s="114">
        <f t="shared" si="11"/>
        <v>57</v>
      </c>
      <c r="BD260" s="114" t="s">
        <v>390</v>
      </c>
      <c r="BE260" s="114" t="s">
        <v>348</v>
      </c>
      <c r="BF260" s="114">
        <v>0</v>
      </c>
    </row>
    <row r="261" spans="52:58" x14ac:dyDescent="0.25">
      <c r="AZ261" s="85" t="str">
        <f t="shared" si="12"/>
        <v>STÜBÜ-580</v>
      </c>
      <c r="BA261" s="114" t="s">
        <v>130</v>
      </c>
      <c r="BB261" s="114">
        <v>580</v>
      </c>
      <c r="BC261" s="114">
        <f t="shared" si="11"/>
        <v>58</v>
      </c>
      <c r="BD261" s="114" t="s">
        <v>390</v>
      </c>
      <c r="BE261" s="114" t="s">
        <v>348</v>
      </c>
      <c r="BF261" s="114">
        <v>0</v>
      </c>
    </row>
    <row r="262" spans="52:58" x14ac:dyDescent="0.25">
      <c r="AZ262" s="85" t="str">
        <f t="shared" si="12"/>
        <v>STÜBÜ-590</v>
      </c>
      <c r="BA262" s="114" t="s">
        <v>130</v>
      </c>
      <c r="BB262" s="114">
        <v>590</v>
      </c>
      <c r="BC262" s="114">
        <f t="shared" si="11"/>
        <v>59</v>
      </c>
      <c r="BD262" s="114" t="s">
        <v>390</v>
      </c>
      <c r="BE262" s="114" t="s">
        <v>348</v>
      </c>
      <c r="BF262" s="114">
        <v>0</v>
      </c>
    </row>
    <row r="263" spans="52:58" x14ac:dyDescent="0.25">
      <c r="AZ263" s="85" t="str">
        <f t="shared" si="12"/>
        <v>STÜBÜ-600</v>
      </c>
      <c r="BA263" s="114" t="s">
        <v>130</v>
      </c>
      <c r="BB263" s="114">
        <v>600</v>
      </c>
      <c r="BC263" s="114">
        <f t="shared" si="11"/>
        <v>60</v>
      </c>
      <c r="BD263" s="114" t="s">
        <v>390</v>
      </c>
      <c r="BE263" s="114" t="s">
        <v>348</v>
      </c>
      <c r="BF263" s="114">
        <v>0</v>
      </c>
    </row>
    <row r="264" spans="52:58" x14ac:dyDescent="0.25">
      <c r="AZ264" s="85" t="str">
        <f t="shared" si="12"/>
        <v>STÜBÜ-610</v>
      </c>
      <c r="BA264" s="114" t="s">
        <v>130</v>
      </c>
      <c r="BB264" s="114">
        <v>610</v>
      </c>
      <c r="BC264" s="114">
        <f t="shared" si="11"/>
        <v>61</v>
      </c>
      <c r="BD264" s="114" t="s">
        <v>390</v>
      </c>
      <c r="BE264" s="114" t="s">
        <v>348</v>
      </c>
      <c r="BF264" s="114">
        <v>0</v>
      </c>
    </row>
    <row r="265" spans="52:58" x14ac:dyDescent="0.25">
      <c r="AZ265" s="85" t="str">
        <f t="shared" si="12"/>
        <v>STÜBÜ-620</v>
      </c>
      <c r="BA265" s="114" t="s">
        <v>130</v>
      </c>
      <c r="BB265" s="114">
        <v>620</v>
      </c>
      <c r="BC265" s="114">
        <f t="shared" si="11"/>
        <v>62</v>
      </c>
      <c r="BD265" s="114" t="s">
        <v>390</v>
      </c>
      <c r="BE265" s="114" t="s">
        <v>348</v>
      </c>
      <c r="BF265" s="114">
        <v>0</v>
      </c>
    </row>
    <row r="266" spans="52:58" x14ac:dyDescent="0.25">
      <c r="AZ266" s="85" t="str">
        <f t="shared" si="12"/>
        <v>STÜBÜ-630</v>
      </c>
      <c r="BA266" s="114" t="s">
        <v>130</v>
      </c>
      <c r="BB266" s="114">
        <v>630</v>
      </c>
      <c r="BC266" s="114">
        <f t="shared" si="11"/>
        <v>63</v>
      </c>
      <c r="BD266" s="114" t="s">
        <v>390</v>
      </c>
      <c r="BE266" s="114" t="s">
        <v>348</v>
      </c>
      <c r="BF266" s="114">
        <v>0</v>
      </c>
    </row>
    <row r="267" spans="52:58" x14ac:dyDescent="0.25">
      <c r="AZ267" s="85" t="str">
        <f t="shared" si="12"/>
        <v>STÜBÜ-640</v>
      </c>
      <c r="BA267" s="114" t="s">
        <v>130</v>
      </c>
      <c r="BB267" s="114">
        <v>640</v>
      </c>
      <c r="BC267" s="114">
        <f t="shared" si="11"/>
        <v>64</v>
      </c>
      <c r="BD267" s="114" t="s">
        <v>390</v>
      </c>
      <c r="BE267" s="114" t="s">
        <v>348</v>
      </c>
      <c r="BF267" s="114">
        <v>0</v>
      </c>
    </row>
    <row r="268" spans="52:58" x14ac:dyDescent="0.25">
      <c r="AZ268" s="85" t="str">
        <f t="shared" si="12"/>
        <v>STÜBÜ-650</v>
      </c>
      <c r="BA268" s="114" t="s">
        <v>130</v>
      </c>
      <c r="BB268" s="114">
        <v>650</v>
      </c>
      <c r="BC268" s="114">
        <f t="shared" si="11"/>
        <v>65</v>
      </c>
      <c r="BD268" s="114" t="s">
        <v>390</v>
      </c>
      <c r="BE268" s="114" t="s">
        <v>348</v>
      </c>
      <c r="BF268" s="114">
        <v>0</v>
      </c>
    </row>
    <row r="269" spans="52:58" x14ac:dyDescent="0.25">
      <c r="AZ269" s="85" t="str">
        <f t="shared" si="12"/>
        <v>STÜBÜ-660</v>
      </c>
      <c r="BA269" s="114" t="s">
        <v>130</v>
      </c>
      <c r="BB269" s="114">
        <v>660</v>
      </c>
      <c r="BC269" s="114">
        <f t="shared" si="11"/>
        <v>66</v>
      </c>
      <c r="BD269" s="114" t="s">
        <v>390</v>
      </c>
      <c r="BE269" s="114" t="s">
        <v>348</v>
      </c>
      <c r="BF269" s="114">
        <v>0</v>
      </c>
    </row>
    <row r="270" spans="52:58" x14ac:dyDescent="0.25">
      <c r="AZ270" s="85" t="str">
        <f t="shared" si="12"/>
        <v>STÜBÜ-670</v>
      </c>
      <c r="BA270" s="114" t="s">
        <v>130</v>
      </c>
      <c r="BB270" s="114">
        <v>670</v>
      </c>
      <c r="BC270" s="114">
        <f t="shared" si="11"/>
        <v>67</v>
      </c>
      <c r="BD270" s="114" t="s">
        <v>390</v>
      </c>
      <c r="BE270" s="114" t="s">
        <v>348</v>
      </c>
      <c r="BF270" s="114">
        <v>0</v>
      </c>
    </row>
    <row r="271" spans="52:58" x14ac:dyDescent="0.25">
      <c r="AZ271" s="85" t="str">
        <f t="shared" si="12"/>
        <v>STÜBÜ-680</v>
      </c>
      <c r="BA271" s="114" t="s">
        <v>130</v>
      </c>
      <c r="BB271" s="114">
        <v>680</v>
      </c>
      <c r="BC271" s="114">
        <f t="shared" ref="BC271:BC298" si="13">BB271/10</f>
        <v>68</v>
      </c>
      <c r="BD271" s="114" t="s">
        <v>390</v>
      </c>
      <c r="BE271" s="114" t="s">
        <v>348</v>
      </c>
      <c r="BF271" s="114">
        <v>0</v>
      </c>
    </row>
    <row r="272" spans="52:58" x14ac:dyDescent="0.25">
      <c r="AZ272" s="85" t="str">
        <f t="shared" si="12"/>
        <v>STÜBÜ-690</v>
      </c>
      <c r="BA272" s="114" t="s">
        <v>130</v>
      </c>
      <c r="BB272" s="114">
        <v>690</v>
      </c>
      <c r="BC272" s="114">
        <f t="shared" si="13"/>
        <v>69</v>
      </c>
      <c r="BD272" s="114" t="s">
        <v>390</v>
      </c>
      <c r="BE272" s="114" t="s">
        <v>348</v>
      </c>
      <c r="BF272" s="114">
        <v>0</v>
      </c>
    </row>
    <row r="273" spans="52:58" x14ac:dyDescent="0.25">
      <c r="AZ273" s="85" t="str">
        <f t="shared" si="12"/>
        <v>STÜBÜ-700</v>
      </c>
      <c r="BA273" s="114" t="s">
        <v>130</v>
      </c>
      <c r="BB273" s="114">
        <v>700</v>
      </c>
      <c r="BC273" s="114">
        <f t="shared" si="13"/>
        <v>70</v>
      </c>
      <c r="BD273" s="114" t="s">
        <v>390</v>
      </c>
      <c r="BE273" s="114" t="s">
        <v>348</v>
      </c>
      <c r="BF273" s="114">
        <v>0</v>
      </c>
    </row>
    <row r="274" spans="52:58" x14ac:dyDescent="0.25">
      <c r="AZ274" s="85" t="str">
        <f t="shared" si="12"/>
        <v>STÜBÜ-710</v>
      </c>
      <c r="BA274" s="114" t="s">
        <v>130</v>
      </c>
      <c r="BB274" s="114">
        <v>710</v>
      </c>
      <c r="BC274" s="114">
        <f t="shared" si="13"/>
        <v>71</v>
      </c>
      <c r="BD274" s="114" t="s">
        <v>390</v>
      </c>
      <c r="BE274" s="114" t="s">
        <v>348</v>
      </c>
      <c r="BF274" s="114">
        <v>0</v>
      </c>
    </row>
    <row r="275" spans="52:58" x14ac:dyDescent="0.25">
      <c r="AZ275" s="85" t="str">
        <f t="shared" si="12"/>
        <v>STÜBÜ-720</v>
      </c>
      <c r="BA275" s="114" t="s">
        <v>130</v>
      </c>
      <c r="BB275" s="114">
        <v>720</v>
      </c>
      <c r="BC275" s="114">
        <f t="shared" si="13"/>
        <v>72</v>
      </c>
      <c r="BD275" s="114" t="s">
        <v>390</v>
      </c>
      <c r="BE275" s="114" t="s">
        <v>348</v>
      </c>
      <c r="BF275" s="114">
        <v>0</v>
      </c>
    </row>
    <row r="276" spans="52:58" x14ac:dyDescent="0.25">
      <c r="AZ276" s="85" t="str">
        <f t="shared" si="12"/>
        <v>STÜBÜ-730</v>
      </c>
      <c r="BA276" s="114" t="s">
        <v>130</v>
      </c>
      <c r="BB276" s="114">
        <v>730</v>
      </c>
      <c r="BC276" s="114">
        <f t="shared" si="13"/>
        <v>73</v>
      </c>
      <c r="BD276" s="114" t="s">
        <v>390</v>
      </c>
      <c r="BE276" s="114" t="s">
        <v>348</v>
      </c>
      <c r="BF276" s="114">
        <v>0</v>
      </c>
    </row>
    <row r="277" spans="52:58" x14ac:dyDescent="0.25">
      <c r="AZ277" s="85" t="str">
        <f t="shared" si="12"/>
        <v>STÜBÜ-740</v>
      </c>
      <c r="BA277" s="114" t="s">
        <v>130</v>
      </c>
      <c r="BB277" s="114">
        <v>740</v>
      </c>
      <c r="BC277" s="114">
        <f t="shared" si="13"/>
        <v>74</v>
      </c>
      <c r="BD277" s="114" t="s">
        <v>390</v>
      </c>
      <c r="BE277" s="114" t="s">
        <v>348</v>
      </c>
      <c r="BF277" s="114">
        <v>0</v>
      </c>
    </row>
    <row r="278" spans="52:58" x14ac:dyDescent="0.25">
      <c r="AZ278" s="85" t="str">
        <f t="shared" ref="AZ278:AZ298" si="14">CONCATENATE("STÜBÜ-",BB278)</f>
        <v>STÜBÜ-750</v>
      </c>
      <c r="BA278" s="114" t="s">
        <v>130</v>
      </c>
      <c r="BB278" s="114">
        <v>750</v>
      </c>
      <c r="BC278" s="114">
        <f t="shared" si="13"/>
        <v>75</v>
      </c>
      <c r="BD278" s="114" t="s">
        <v>390</v>
      </c>
      <c r="BE278" s="114" t="s">
        <v>348</v>
      </c>
      <c r="BF278" s="114">
        <v>0</v>
      </c>
    </row>
    <row r="279" spans="52:58" x14ac:dyDescent="0.25">
      <c r="AZ279" s="85" t="str">
        <f t="shared" si="14"/>
        <v>STÜBÜ-760</v>
      </c>
      <c r="BA279" s="114" t="s">
        <v>130</v>
      </c>
      <c r="BB279" s="114">
        <v>760</v>
      </c>
      <c r="BC279" s="114">
        <f t="shared" si="13"/>
        <v>76</v>
      </c>
      <c r="BD279" s="114" t="s">
        <v>390</v>
      </c>
      <c r="BE279" s="114" t="s">
        <v>348</v>
      </c>
      <c r="BF279" s="114">
        <v>0</v>
      </c>
    </row>
    <row r="280" spans="52:58" x14ac:dyDescent="0.25">
      <c r="AZ280" s="85" t="str">
        <f t="shared" si="14"/>
        <v>STÜBÜ-770</v>
      </c>
      <c r="BA280" s="114" t="s">
        <v>130</v>
      </c>
      <c r="BB280" s="114">
        <v>770</v>
      </c>
      <c r="BC280" s="114">
        <f t="shared" si="13"/>
        <v>77</v>
      </c>
      <c r="BD280" s="114" t="s">
        <v>390</v>
      </c>
      <c r="BE280" s="114" t="s">
        <v>348</v>
      </c>
      <c r="BF280" s="114">
        <v>0</v>
      </c>
    </row>
    <row r="281" spans="52:58" x14ac:dyDescent="0.25">
      <c r="AZ281" s="85" t="str">
        <f t="shared" si="14"/>
        <v>STÜBÜ-780</v>
      </c>
      <c r="BA281" s="114" t="s">
        <v>130</v>
      </c>
      <c r="BB281" s="114">
        <v>780</v>
      </c>
      <c r="BC281" s="114">
        <f t="shared" si="13"/>
        <v>78</v>
      </c>
      <c r="BD281" s="114" t="s">
        <v>390</v>
      </c>
      <c r="BE281" s="114" t="s">
        <v>348</v>
      </c>
      <c r="BF281" s="114">
        <v>0</v>
      </c>
    </row>
    <row r="282" spans="52:58" x14ac:dyDescent="0.25">
      <c r="AZ282" s="85" t="str">
        <f t="shared" si="14"/>
        <v>STÜBÜ-790</v>
      </c>
      <c r="BA282" s="114" t="s">
        <v>130</v>
      </c>
      <c r="BB282" s="114">
        <v>790</v>
      </c>
      <c r="BC282" s="114">
        <f t="shared" si="13"/>
        <v>79</v>
      </c>
      <c r="BD282" s="114" t="s">
        <v>390</v>
      </c>
      <c r="BE282" s="114" t="s">
        <v>348</v>
      </c>
      <c r="BF282" s="114">
        <v>0</v>
      </c>
    </row>
    <row r="283" spans="52:58" x14ac:dyDescent="0.25">
      <c r="AZ283" s="85" t="str">
        <f t="shared" si="14"/>
        <v>STÜBÜ-800</v>
      </c>
      <c r="BA283" s="114" t="s">
        <v>130</v>
      </c>
      <c r="BB283" s="114">
        <v>800</v>
      </c>
      <c r="BC283" s="114">
        <f t="shared" si="13"/>
        <v>80</v>
      </c>
      <c r="BD283" s="114" t="s">
        <v>390</v>
      </c>
      <c r="BE283" s="114" t="s">
        <v>348</v>
      </c>
      <c r="BF283" s="114">
        <v>0</v>
      </c>
    </row>
    <row r="284" spans="52:58" x14ac:dyDescent="0.25">
      <c r="AZ284" s="85" t="str">
        <f t="shared" si="14"/>
        <v>STÜBÜ-810</v>
      </c>
      <c r="BA284" s="114" t="s">
        <v>130</v>
      </c>
      <c r="BB284" s="114">
        <v>810</v>
      </c>
      <c r="BC284" s="114">
        <f t="shared" si="13"/>
        <v>81</v>
      </c>
      <c r="BD284" s="114" t="s">
        <v>390</v>
      </c>
      <c r="BE284" s="114" t="s">
        <v>348</v>
      </c>
      <c r="BF284" s="114">
        <v>0</v>
      </c>
    </row>
    <row r="285" spans="52:58" x14ac:dyDescent="0.25">
      <c r="AZ285" s="85" t="str">
        <f t="shared" si="14"/>
        <v>STÜBÜ-820</v>
      </c>
      <c r="BA285" s="114" t="s">
        <v>130</v>
      </c>
      <c r="BB285" s="114">
        <v>820</v>
      </c>
      <c r="BC285" s="114">
        <f t="shared" si="13"/>
        <v>82</v>
      </c>
      <c r="BD285" s="114" t="s">
        <v>390</v>
      </c>
      <c r="BE285" s="114" t="s">
        <v>348</v>
      </c>
      <c r="BF285" s="114">
        <v>0</v>
      </c>
    </row>
    <row r="286" spans="52:58" x14ac:dyDescent="0.25">
      <c r="AZ286" s="85" t="str">
        <f t="shared" si="14"/>
        <v>STÜBÜ-830</v>
      </c>
      <c r="BA286" s="114" t="s">
        <v>130</v>
      </c>
      <c r="BB286" s="114">
        <v>830</v>
      </c>
      <c r="BC286" s="114">
        <f t="shared" si="13"/>
        <v>83</v>
      </c>
      <c r="BD286" s="114" t="s">
        <v>390</v>
      </c>
      <c r="BE286" s="114" t="s">
        <v>348</v>
      </c>
      <c r="BF286" s="114">
        <v>0</v>
      </c>
    </row>
    <row r="287" spans="52:58" x14ac:dyDescent="0.25">
      <c r="AZ287" s="85" t="str">
        <f t="shared" si="14"/>
        <v>STÜBÜ-840</v>
      </c>
      <c r="BA287" s="114" t="s">
        <v>130</v>
      </c>
      <c r="BB287" s="114">
        <v>840</v>
      </c>
      <c r="BC287" s="114">
        <f t="shared" si="13"/>
        <v>84</v>
      </c>
      <c r="BD287" s="114" t="s">
        <v>390</v>
      </c>
      <c r="BE287" s="114" t="s">
        <v>348</v>
      </c>
      <c r="BF287" s="114">
        <v>0</v>
      </c>
    </row>
    <row r="288" spans="52:58" x14ac:dyDescent="0.25">
      <c r="AZ288" s="85" t="str">
        <f t="shared" si="14"/>
        <v>STÜBÜ-850</v>
      </c>
      <c r="BA288" s="114" t="s">
        <v>130</v>
      </c>
      <c r="BB288" s="114">
        <v>850</v>
      </c>
      <c r="BC288" s="114">
        <f t="shared" si="13"/>
        <v>85</v>
      </c>
      <c r="BD288" s="114" t="s">
        <v>390</v>
      </c>
      <c r="BE288" s="114" t="s">
        <v>348</v>
      </c>
      <c r="BF288" s="114">
        <v>0</v>
      </c>
    </row>
    <row r="289" spans="52:58" x14ac:dyDescent="0.25">
      <c r="AZ289" s="85" t="str">
        <f t="shared" si="14"/>
        <v>STÜBÜ-860</v>
      </c>
      <c r="BA289" s="114" t="s">
        <v>130</v>
      </c>
      <c r="BB289" s="114">
        <v>860</v>
      </c>
      <c r="BC289" s="114">
        <f t="shared" si="13"/>
        <v>86</v>
      </c>
      <c r="BD289" s="114" t="s">
        <v>390</v>
      </c>
      <c r="BE289" s="114" t="s">
        <v>348</v>
      </c>
      <c r="BF289" s="114">
        <v>0</v>
      </c>
    </row>
    <row r="290" spans="52:58" x14ac:dyDescent="0.25">
      <c r="AZ290" s="85" t="str">
        <f t="shared" si="14"/>
        <v>STÜBÜ-870</v>
      </c>
      <c r="BA290" s="114" t="s">
        <v>130</v>
      </c>
      <c r="BB290" s="114">
        <v>870</v>
      </c>
      <c r="BC290" s="114">
        <f t="shared" si="13"/>
        <v>87</v>
      </c>
      <c r="BD290" s="114" t="s">
        <v>390</v>
      </c>
      <c r="BE290" s="114" t="s">
        <v>348</v>
      </c>
      <c r="BF290" s="114">
        <v>0</v>
      </c>
    </row>
    <row r="291" spans="52:58" x14ac:dyDescent="0.25">
      <c r="AZ291" s="85" t="str">
        <f t="shared" si="14"/>
        <v>STÜBÜ-880</v>
      </c>
      <c r="BA291" s="114" t="s">
        <v>130</v>
      </c>
      <c r="BB291" s="114">
        <v>880</v>
      </c>
      <c r="BC291" s="114">
        <f t="shared" si="13"/>
        <v>88</v>
      </c>
      <c r="BD291" s="114" t="s">
        <v>390</v>
      </c>
      <c r="BE291" s="114" t="s">
        <v>348</v>
      </c>
      <c r="BF291" s="114">
        <v>0</v>
      </c>
    </row>
    <row r="292" spans="52:58" x14ac:dyDescent="0.25">
      <c r="AZ292" s="85" t="str">
        <f t="shared" si="14"/>
        <v>STÜBÜ-890</v>
      </c>
      <c r="BA292" s="114" t="s">
        <v>130</v>
      </c>
      <c r="BB292" s="114">
        <v>890</v>
      </c>
      <c r="BC292" s="114">
        <f t="shared" si="13"/>
        <v>89</v>
      </c>
      <c r="BD292" s="114" t="s">
        <v>390</v>
      </c>
      <c r="BE292" s="114" t="s">
        <v>348</v>
      </c>
      <c r="BF292" s="114">
        <v>0</v>
      </c>
    </row>
    <row r="293" spans="52:58" x14ac:dyDescent="0.25">
      <c r="AZ293" s="85" t="str">
        <f t="shared" si="14"/>
        <v>STÜBÜ-900</v>
      </c>
      <c r="BA293" s="114" t="s">
        <v>130</v>
      </c>
      <c r="BB293" s="114">
        <v>900</v>
      </c>
      <c r="BC293" s="114">
        <f t="shared" si="13"/>
        <v>90</v>
      </c>
      <c r="BD293" s="114" t="s">
        <v>390</v>
      </c>
      <c r="BE293" s="114" t="s">
        <v>348</v>
      </c>
      <c r="BF293" s="114">
        <v>0</v>
      </c>
    </row>
    <row r="294" spans="52:58" x14ac:dyDescent="0.25">
      <c r="AZ294" s="85" t="str">
        <f t="shared" si="14"/>
        <v>STÜBÜ-910</v>
      </c>
      <c r="BA294" s="114" t="s">
        <v>130</v>
      </c>
      <c r="BB294" s="114">
        <v>910</v>
      </c>
      <c r="BC294" s="114">
        <f t="shared" si="13"/>
        <v>91</v>
      </c>
      <c r="BD294" s="114" t="s">
        <v>390</v>
      </c>
      <c r="BE294" s="114" t="s">
        <v>348</v>
      </c>
      <c r="BF294" s="114">
        <v>0</v>
      </c>
    </row>
    <row r="295" spans="52:58" x14ac:dyDescent="0.25">
      <c r="AZ295" s="85" t="str">
        <f t="shared" si="14"/>
        <v>STÜBÜ-920</v>
      </c>
      <c r="BA295" s="114" t="s">
        <v>130</v>
      </c>
      <c r="BB295" s="114">
        <v>920</v>
      </c>
      <c r="BC295" s="114">
        <f t="shared" si="13"/>
        <v>92</v>
      </c>
      <c r="BD295" s="114" t="s">
        <v>390</v>
      </c>
      <c r="BE295" s="114" t="s">
        <v>348</v>
      </c>
      <c r="BF295" s="114">
        <v>0</v>
      </c>
    </row>
    <row r="296" spans="52:58" x14ac:dyDescent="0.25">
      <c r="AZ296" s="85" t="str">
        <f t="shared" si="14"/>
        <v>STÜBÜ-930</v>
      </c>
      <c r="BA296" s="114" t="s">
        <v>130</v>
      </c>
      <c r="BB296" s="114">
        <v>930</v>
      </c>
      <c r="BC296" s="114">
        <f t="shared" si="13"/>
        <v>93</v>
      </c>
      <c r="BD296" s="114" t="s">
        <v>390</v>
      </c>
      <c r="BE296" s="114" t="s">
        <v>348</v>
      </c>
      <c r="BF296" s="114">
        <v>0</v>
      </c>
    </row>
    <row r="297" spans="52:58" x14ac:dyDescent="0.25">
      <c r="AZ297" s="85" t="str">
        <f t="shared" si="14"/>
        <v>STÜBÜ-940</v>
      </c>
      <c r="BA297" s="114" t="s">
        <v>130</v>
      </c>
      <c r="BB297" s="114">
        <v>940</v>
      </c>
      <c r="BC297" s="114">
        <f t="shared" si="13"/>
        <v>94</v>
      </c>
      <c r="BD297" s="114" t="s">
        <v>390</v>
      </c>
      <c r="BE297" s="114" t="s">
        <v>348</v>
      </c>
      <c r="BF297" s="114">
        <v>0</v>
      </c>
    </row>
    <row r="298" spans="52:58" x14ac:dyDescent="0.25">
      <c r="AZ298" s="85" t="str">
        <f t="shared" si="14"/>
        <v>STÜBÜ-950</v>
      </c>
      <c r="BA298" s="114" t="s">
        <v>130</v>
      </c>
      <c r="BB298" s="114">
        <v>950</v>
      </c>
      <c r="BC298" s="114">
        <f t="shared" si="13"/>
        <v>95</v>
      </c>
      <c r="BD298" s="114" t="s">
        <v>390</v>
      </c>
      <c r="BE298" s="114" t="s">
        <v>348</v>
      </c>
      <c r="BF298" s="114">
        <v>0</v>
      </c>
    </row>
  </sheetData>
  <sheetProtection password="C1ED" sheet="1" objects="1" scenarios="1" selectLockedCells="1"/>
  <sortState xmlns:xlrd2="http://schemas.microsoft.com/office/spreadsheetml/2017/richdata2" ref="B3:B14">
    <sortCondition ref="B3"/>
  </sortState>
  <mergeCells count="12">
    <mergeCell ref="B32:T32"/>
    <mergeCell ref="AW2:AX2"/>
    <mergeCell ref="AZ2:BF2"/>
    <mergeCell ref="AS2:AU2"/>
    <mergeCell ref="AO2:AQ2"/>
    <mergeCell ref="B15:T15"/>
    <mergeCell ref="B21:T21"/>
    <mergeCell ref="AH2:AI2"/>
    <mergeCell ref="AK2:AM2"/>
    <mergeCell ref="Y2:AA2"/>
    <mergeCell ref="V2:W2"/>
    <mergeCell ref="AC2:AF2"/>
  </mergeCells>
  <pageMargins left="0.7" right="0.7" top="0.75" bottom="0.75" header="0.3" footer="0.3"/>
  <pageSetup paperSize="9" orientation="portrait" r:id="rId1"/>
  <tableParts count="2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CRBDOC0226-538425530-86032</_dlc_DocId>
    <_dlc_DocIdUrl xmlns="d564a89d-9287-4e5f-9ef6-e5f137d90db6">
      <Url>https://crbch.sharepoint.com/sites/team-prd-ablagestruktur-fur-kunden/_layouts/15/DocIdRedir.aspx?ID=CRBDOC0226-538425530-86032</Url>
      <Description>CRBDOC0226-538425530-86032</Description>
    </_dlc_DocIdUrl>
  </documentManagement>
</p:properties>
</file>

<file path=customXml/itemProps1.xml><?xml version="1.0" encoding="utf-8"?>
<ds:datastoreItem xmlns:ds="http://schemas.openxmlformats.org/officeDocument/2006/customXml" ds:itemID="{9C01753A-D784-40E2-B9AD-C126AD716D7C}"/>
</file>

<file path=customXml/itemProps2.xml><?xml version="1.0" encoding="utf-8"?>
<ds:datastoreItem xmlns:ds="http://schemas.openxmlformats.org/officeDocument/2006/customXml" ds:itemID="{A559F664-1DC4-480D-B75A-755CB74ECB57}"/>
</file>

<file path=customXml/itemProps3.xml><?xml version="1.0" encoding="utf-8"?>
<ds:datastoreItem xmlns:ds="http://schemas.openxmlformats.org/officeDocument/2006/customXml" ds:itemID="{884AF701-0755-40D8-8490-79399968C523}"/>
</file>

<file path=customXml/itemProps4.xml><?xml version="1.0" encoding="utf-8"?>
<ds:datastoreItem xmlns:ds="http://schemas.openxmlformats.org/officeDocument/2006/customXml" ds:itemID="{EB0BFC30-39A3-48C7-B66E-078FF827EB1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RUWA ruwinox - Speciali</vt:lpstr>
      <vt:lpstr>.</vt:lpstr>
      <vt:lpstr>'RUWA ruwinox - Speciali'!Druckbereich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Moduli d'ordine</dc:title>
  <dc:creator>Karim Limacher</dc:creator>
  <cp:lastModifiedBy>Limacher Karim</cp:lastModifiedBy>
  <cp:lastPrinted>2019-05-20T09:58:48Z</cp:lastPrinted>
  <dcterms:created xsi:type="dcterms:W3CDTF">2015-05-11T05:08:10Z</dcterms:created>
  <dcterms:modified xsi:type="dcterms:W3CDTF">2022-11-02T21:23:16Z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9278cd0c-5e85-4e30-a167-867da11821b5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